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業務手引き書-給与計算編_kindle\"/>
    </mc:Choice>
  </mc:AlternateContent>
  <xr:revisionPtr revIDLastSave="0" documentId="13_ncr:1_{55A6E00F-1B24-4294-89DD-58B08120134F}" xr6:coauthVersionLast="47" xr6:coauthVersionMax="47" xr10:uidLastSave="{00000000-0000-0000-0000-000000000000}"/>
  <bookViews>
    <workbookView xWindow="-120" yWindow="-120" windowWidth="29040" windowHeight="15840" tabRatio="642" xr2:uid="{00000000-000D-0000-FFFF-FFFF00000000}"/>
  </bookViews>
  <sheets>
    <sheet name="202102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7" i="10" l="1"/>
  <c r="AP7" i="10"/>
  <c r="AO7" i="10"/>
  <c r="AN7" i="10"/>
  <c r="AQ9" i="10"/>
  <c r="AP9" i="10"/>
  <c r="AO9" i="10"/>
  <c r="AN9" i="10"/>
  <c r="AQ11" i="10"/>
  <c r="AP11" i="10"/>
  <c r="AO11" i="10"/>
  <c r="AN11" i="10"/>
  <c r="AQ13" i="10"/>
  <c r="AP13" i="10"/>
  <c r="AO13" i="10"/>
  <c r="AN13" i="10"/>
  <c r="AQ15" i="10"/>
  <c r="AP15" i="10"/>
  <c r="AO15" i="10"/>
  <c r="AN15" i="10"/>
  <c r="AQ17" i="10"/>
  <c r="AP17" i="10"/>
  <c r="AO17" i="10"/>
  <c r="AN17" i="10"/>
  <c r="AN19" i="10"/>
  <c r="AQ19" i="10"/>
  <c r="AP19" i="10"/>
  <c r="AO19" i="10"/>
  <c r="AQ33" i="10"/>
  <c r="AP33" i="10"/>
  <c r="AO33" i="10"/>
  <c r="AQ31" i="10"/>
  <c r="AP31" i="10"/>
  <c r="AO31" i="10"/>
  <c r="AQ29" i="10"/>
  <c r="AP29" i="10"/>
  <c r="AO29" i="10"/>
  <c r="AQ27" i="10"/>
  <c r="AP27" i="10"/>
  <c r="AO27" i="10"/>
  <c r="AQ23" i="10"/>
  <c r="AP23" i="10"/>
  <c r="AO23" i="10"/>
  <c r="AQ21" i="10"/>
  <c r="AP21" i="10"/>
  <c r="AO21" i="10"/>
  <c r="AN33" i="10"/>
  <c r="AN31" i="10"/>
  <c r="AN29" i="10"/>
  <c r="AN27" i="10"/>
  <c r="AN23" i="10"/>
  <c r="AN21" i="10"/>
  <c r="AN25" i="10"/>
  <c r="AO25" i="10"/>
  <c r="AP25" i="10"/>
  <c r="AQ25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Y53" i="10"/>
  <c r="X53" i="10"/>
  <c r="W53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AL48" i="10"/>
  <c r="AK48" i="10"/>
  <c r="AJ48" i="10"/>
  <c r="AI48" i="10"/>
  <c r="AH48" i="10"/>
  <c r="AG48" i="10"/>
  <c r="AF48" i="10"/>
  <c r="AE48" i="10"/>
  <c r="AD48" i="10"/>
  <c r="AC48" i="10"/>
  <c r="AB48" i="10"/>
  <c r="AA48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N48" i="10"/>
  <c r="M48" i="10"/>
  <c r="L48" i="10"/>
  <c r="K48" i="10"/>
  <c r="J48" i="10"/>
  <c r="I48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AQ45" i="10"/>
  <c r="AP45" i="10"/>
  <c r="AO45" i="10"/>
  <c r="AN45" i="10"/>
  <c r="AM45" i="10"/>
  <c r="AQ43" i="10"/>
  <c r="AP43" i="10"/>
  <c r="AO43" i="10"/>
  <c r="AN43" i="10"/>
  <c r="AM43" i="10"/>
  <c r="AQ41" i="10"/>
  <c r="AP41" i="10"/>
  <c r="AO41" i="10"/>
  <c r="AN41" i="10"/>
  <c r="AM41" i="10"/>
  <c r="AQ39" i="10"/>
  <c r="AP39" i="10"/>
  <c r="AO39" i="10"/>
  <c r="AN39" i="10"/>
  <c r="AM39" i="10"/>
  <c r="AQ37" i="10"/>
  <c r="AP37" i="10"/>
  <c r="AO37" i="10"/>
  <c r="AN37" i="10"/>
  <c r="AM37" i="10"/>
  <c r="AQ35" i="10"/>
  <c r="AP35" i="10"/>
  <c r="AO35" i="10"/>
  <c r="AN35" i="10"/>
  <c r="AM35" i="10"/>
  <c r="AM33" i="10"/>
  <c r="AM31" i="10"/>
  <c r="AM29" i="10"/>
  <c r="AM27" i="10"/>
  <c r="AM25" i="10"/>
  <c r="AM23" i="10"/>
  <c r="AM21" i="10"/>
  <c r="AM19" i="10"/>
  <c r="AM17" i="10"/>
  <c r="AM15" i="10"/>
  <c r="AM13" i="10"/>
  <c r="AM11" i="10"/>
  <c r="AM9" i="10"/>
  <c r="E8" i="10"/>
  <c r="H5" i="10"/>
  <c r="I5" i="10" s="1"/>
  <c r="AP4" i="10"/>
  <c r="AP2" i="10"/>
  <c r="AP3" i="10" s="1"/>
  <c r="O49" i="10" l="1"/>
  <c r="AA49" i="10"/>
  <c r="W49" i="10"/>
  <c r="AL52" i="10"/>
  <c r="AL49" i="10"/>
  <c r="P49" i="10"/>
  <c r="J49" i="10"/>
  <c r="AG49" i="10"/>
  <c r="S49" i="10"/>
  <c r="I49" i="10"/>
  <c r="J52" i="10"/>
  <c r="J54" i="10" s="1"/>
  <c r="K49" i="10"/>
  <c r="N52" i="10"/>
  <c r="N49" i="10"/>
  <c r="P52" i="10"/>
  <c r="R52" i="10"/>
  <c r="R49" i="10"/>
  <c r="S52" i="10"/>
  <c r="V52" i="10"/>
  <c r="W52" i="10"/>
  <c r="X49" i="10"/>
  <c r="Z52" i="10"/>
  <c r="AB49" i="10"/>
  <c r="AK49" i="10"/>
  <c r="AE49" i="10"/>
  <c r="AD52" i="10"/>
  <c r="Z49" i="10"/>
  <c r="X52" i="10"/>
  <c r="V49" i="10"/>
  <c r="Q49" i="10"/>
  <c r="Q52" i="10"/>
  <c r="O52" i="10"/>
  <c r="M49" i="10"/>
  <c r="M52" i="10"/>
  <c r="I52" i="10"/>
  <c r="AK52" i="10"/>
  <c r="AI52" i="10"/>
  <c r="AH52" i="10"/>
  <c r="AH49" i="10"/>
  <c r="AG52" i="10"/>
  <c r="AE52" i="10"/>
  <c r="AD49" i="10"/>
  <c r="AD54" i="10" s="1"/>
  <c r="L52" i="10"/>
  <c r="L49" i="10"/>
  <c r="AI49" i="10"/>
  <c r="AB52" i="10"/>
  <c r="AA52" i="10"/>
  <c r="AF49" i="10"/>
  <c r="AF52" i="10"/>
  <c r="AJ49" i="10"/>
  <c r="AJ52" i="10"/>
  <c r="Y49" i="10"/>
  <c r="Y52" i="10"/>
  <c r="K52" i="10"/>
  <c r="AC52" i="10"/>
  <c r="AC49" i="10"/>
  <c r="U49" i="10"/>
  <c r="U52" i="10"/>
  <c r="T49" i="10"/>
  <c r="T52" i="10"/>
  <c r="I6" i="10"/>
  <c r="J5" i="10"/>
  <c r="H6" i="10"/>
  <c r="K54" i="10" l="1"/>
  <c r="O54" i="10"/>
  <c r="AA54" i="10"/>
  <c r="L54" i="10"/>
  <c r="N54" i="10"/>
  <c r="Z54" i="10"/>
  <c r="W54" i="10"/>
  <c r="I54" i="10"/>
  <c r="AI54" i="10"/>
  <c r="AK54" i="10"/>
  <c r="AH54" i="10"/>
  <c r="P54" i="10"/>
  <c r="AL54" i="10"/>
  <c r="V54" i="10"/>
  <c r="AB54" i="10"/>
  <c r="R54" i="10"/>
  <c r="AG54" i="10"/>
  <c r="X54" i="10"/>
  <c r="S54" i="10"/>
  <c r="AF54" i="10"/>
  <c r="AE54" i="10"/>
  <c r="Q54" i="10"/>
  <c r="AC54" i="10"/>
  <c r="M54" i="10"/>
  <c r="Y54" i="10"/>
  <c r="AJ54" i="10"/>
  <c r="U54" i="10"/>
  <c r="T54" i="10"/>
  <c r="J6" i="10"/>
  <c r="K5" i="10"/>
  <c r="L5" i="10" l="1"/>
  <c r="K6" i="10"/>
  <c r="M5" i="10" l="1"/>
  <c r="L6" i="10"/>
  <c r="M6" i="10" l="1"/>
  <c r="N5" i="10"/>
  <c r="N6" i="10" l="1"/>
  <c r="O5" i="10"/>
  <c r="P5" i="10" l="1"/>
  <c r="O6" i="10"/>
  <c r="Q5" i="10" l="1"/>
  <c r="P6" i="10"/>
  <c r="Q6" i="10" l="1"/>
  <c r="R5" i="10"/>
  <c r="R6" i="10" l="1"/>
  <c r="S5" i="10"/>
  <c r="T5" i="10" l="1"/>
  <c r="S6" i="10"/>
  <c r="U5" i="10" l="1"/>
  <c r="T6" i="10"/>
  <c r="U6" i="10" l="1"/>
  <c r="V5" i="10"/>
  <c r="V6" i="10" l="1"/>
  <c r="W5" i="10"/>
  <c r="X5" i="10" l="1"/>
  <c r="W6" i="10"/>
  <c r="Y5" i="10" l="1"/>
  <c r="X6" i="10"/>
  <c r="Y6" i="10" l="1"/>
  <c r="Z5" i="10"/>
  <c r="Z6" i="10" l="1"/>
  <c r="AA5" i="10"/>
  <c r="AB5" i="10" l="1"/>
  <c r="AA6" i="10"/>
  <c r="AC5" i="10" l="1"/>
  <c r="AB6" i="10"/>
  <c r="AC6" i="10" l="1"/>
  <c r="AD5" i="10"/>
  <c r="AD6" i="10" l="1"/>
  <c r="AE5" i="10"/>
  <c r="AF5" i="10" l="1"/>
  <c r="AE6" i="10"/>
  <c r="AG5" i="10" l="1"/>
  <c r="AF6" i="10"/>
  <c r="AG6" i="10" l="1"/>
  <c r="AH5" i="10"/>
  <c r="AH6" i="10" l="1"/>
  <c r="AI5" i="10"/>
  <c r="AJ5" i="10" l="1"/>
  <c r="AI6" i="10"/>
  <c r="AK5" i="10" l="1"/>
  <c r="AJ6" i="10"/>
  <c r="AK6" i="10" l="1"/>
  <c r="AL5" i="10"/>
  <c r="AL6" i="10" s="1"/>
  <c r="H48" i="10"/>
  <c r="H51" i="10"/>
  <c r="H53" i="10"/>
  <c r="H50" i="10"/>
  <c r="H47" i="10"/>
  <c r="AM7" i="10"/>
  <c r="H49" i="10" l="1"/>
  <c r="H52" i="10"/>
  <c r="H54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N2</author>
  </authors>
  <commentList>
    <comment ref="AN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月をまたぐ夜勤の場合は、夜勤手当を全額支給するため、出勤簿では、入りの7hに明けの7hを加算して14hとするため、勤務シフトの時間数とは一致しません。</t>
        </r>
      </text>
    </comment>
  </commentList>
</comments>
</file>

<file path=xl/sharedStrings.xml><?xml version="1.0" encoding="utf-8"?>
<sst xmlns="http://schemas.openxmlformats.org/spreadsheetml/2006/main" count="325" uniqueCount="88">
  <si>
    <t>休日</t>
  </si>
  <si>
    <t>有給</t>
    <rPh sb="0" eb="2">
      <t>ユウキュウ</t>
    </rPh>
    <phoneticPr fontId="8"/>
  </si>
  <si>
    <t>予定</t>
    <rPh sb="0" eb="2">
      <t>ヨテイ</t>
    </rPh>
    <phoneticPr fontId="8"/>
  </si>
  <si>
    <t>実績</t>
    <rPh sb="0" eb="2">
      <t>ジッセキ</t>
    </rPh>
    <phoneticPr fontId="8"/>
  </si>
  <si>
    <t>社員番号</t>
    <rPh sb="0" eb="2">
      <t>シャイン</t>
    </rPh>
    <rPh sb="2" eb="4">
      <t>バンゴウ</t>
    </rPh>
    <phoneticPr fontId="4"/>
  </si>
  <si>
    <t>曜日</t>
    <rPh sb="0" eb="2">
      <t>ヨウビ</t>
    </rPh>
    <phoneticPr fontId="4"/>
  </si>
  <si>
    <t>作成日:</t>
    <rPh sb="0" eb="2">
      <t>サクセイ</t>
    </rPh>
    <rPh sb="2" eb="3">
      <t>ヒ</t>
    </rPh>
    <phoneticPr fontId="4"/>
  </si>
  <si>
    <t>更新日:</t>
    <rPh sb="0" eb="3">
      <t>コウシンビ</t>
    </rPh>
    <phoneticPr fontId="4"/>
  </si>
  <si>
    <t>①
出勤</t>
    <phoneticPr fontId="4"/>
  </si>
  <si>
    <t>①✕②
時間数</t>
    <phoneticPr fontId="4"/>
  </si>
  <si>
    <t>日</t>
    <rPh sb="0" eb="1">
      <t>ヒ</t>
    </rPh>
    <phoneticPr fontId="4"/>
  </si>
  <si>
    <t>氏名</t>
    <rPh sb="0" eb="2">
      <t>シメイ</t>
    </rPh>
    <phoneticPr fontId="4"/>
  </si>
  <si>
    <t>勤務形態</t>
    <rPh sb="0" eb="2">
      <t>キンム</t>
    </rPh>
    <rPh sb="2" eb="4">
      <t>ケイタイ</t>
    </rPh>
    <phoneticPr fontId="4"/>
  </si>
  <si>
    <t>職務</t>
    <rPh sb="0" eb="2">
      <t>ショクム</t>
    </rPh>
    <phoneticPr fontId="4"/>
  </si>
  <si>
    <t>②計算時間</t>
    <rPh sb="1" eb="3">
      <t>ケイサン</t>
    </rPh>
    <rPh sb="3" eb="5">
      <t>ジカン</t>
    </rPh>
    <phoneticPr fontId="4"/>
  </si>
  <si>
    <t>予定</t>
    <rPh sb="0" eb="2">
      <t>ヨテイ</t>
    </rPh>
    <phoneticPr fontId="4"/>
  </si>
  <si>
    <t>夜勤</t>
    <rPh sb="0" eb="2">
      <t>ヤキン</t>
    </rPh>
    <phoneticPr fontId="4"/>
  </si>
  <si>
    <t>入</t>
    <rPh sb="0" eb="1">
      <t>ニュウ</t>
    </rPh>
    <phoneticPr fontId="4"/>
  </si>
  <si>
    <t>明</t>
    <rPh sb="0" eb="1">
      <t>ア</t>
    </rPh>
    <phoneticPr fontId="4"/>
  </si>
  <si>
    <t>合計</t>
    <rPh sb="0" eb="2">
      <t>ゴウケイ</t>
    </rPh>
    <phoneticPr fontId="4"/>
  </si>
  <si>
    <t>行事予定</t>
    <rPh sb="0" eb="2">
      <t>ギョウジ</t>
    </rPh>
    <rPh sb="2" eb="4">
      <t>ヨテイ</t>
    </rPh>
    <phoneticPr fontId="4"/>
  </si>
  <si>
    <t>全休=有給1日</t>
    <rPh sb="0" eb="2">
      <t>ゼンキュウ</t>
    </rPh>
    <rPh sb="3" eb="5">
      <t>ユウキュウ</t>
    </rPh>
    <rPh sb="6" eb="7">
      <t>ヒ</t>
    </rPh>
    <phoneticPr fontId="4"/>
  </si>
  <si>
    <t>午前休=午前半休</t>
    <phoneticPr fontId="4"/>
  </si>
  <si>
    <t>午後休=午後半休</t>
  </si>
  <si>
    <t>正社員規定出勤日数</t>
    <rPh sb="0" eb="3">
      <t>セイシャイン</t>
    </rPh>
    <rPh sb="3" eb="5">
      <t>キテイ</t>
    </rPh>
    <rPh sb="5" eb="7">
      <t>シュッキン</t>
    </rPh>
    <rPh sb="7" eb="9">
      <t>ニッスウ</t>
    </rPh>
    <phoneticPr fontId="4"/>
  </si>
  <si>
    <t>正社員規定出勤時間</t>
    <rPh sb="0" eb="3">
      <t>セイシャイン</t>
    </rPh>
    <rPh sb="3" eb="5">
      <t>キテイ</t>
    </rPh>
    <rPh sb="5" eb="7">
      <t>シュッキン</t>
    </rPh>
    <rPh sb="7" eb="9">
      <t>ジカン</t>
    </rPh>
    <phoneticPr fontId="4"/>
  </si>
  <si>
    <t>正社員法定上限時間</t>
    <rPh sb="0" eb="3">
      <t>セイシャイン</t>
    </rPh>
    <rPh sb="3" eb="5">
      <t>ホウテイ</t>
    </rPh>
    <rPh sb="5" eb="7">
      <t>ジョウゲン</t>
    </rPh>
    <rPh sb="7" eb="9">
      <t>ジカン</t>
    </rPh>
    <phoneticPr fontId="4"/>
  </si>
  <si>
    <t>職種2</t>
    <rPh sb="0" eb="1">
      <t>ショク</t>
    </rPh>
    <rPh sb="1" eb="2">
      <t>シュ</t>
    </rPh>
    <phoneticPr fontId="4"/>
  </si>
  <si>
    <t>職種1</t>
    <rPh sb="0" eb="1">
      <t>ショク</t>
    </rPh>
    <rPh sb="1" eb="2">
      <t>シュ</t>
    </rPh>
    <phoneticPr fontId="4"/>
  </si>
  <si>
    <t>朝食配膳</t>
    <rPh sb="0" eb="2">
      <t>チョウショク</t>
    </rPh>
    <rPh sb="2" eb="4">
      <t>ハイゼン</t>
    </rPh>
    <phoneticPr fontId="4"/>
  </si>
  <si>
    <t>夕食配膳</t>
    <rPh sb="0" eb="2">
      <t>ユウショク</t>
    </rPh>
    <rPh sb="2" eb="4">
      <t>ハイゼン</t>
    </rPh>
    <phoneticPr fontId="4"/>
  </si>
  <si>
    <t>その他</t>
    <rPh sb="2" eb="3">
      <t>タ</t>
    </rPh>
    <phoneticPr fontId="4"/>
  </si>
  <si>
    <t>勤務シフト</t>
    <rPh sb="0" eb="2">
      <t>キンム</t>
    </rPh>
    <phoneticPr fontId="4"/>
  </si>
  <si>
    <t>度</t>
    <rPh sb="0" eb="1">
      <t>ド</t>
    </rPh>
    <phoneticPr fontId="4"/>
  </si>
  <si>
    <t>[注意]</t>
  </si>
  <si>
    <t>・氏名,職種,計算時間等の欄は手入力</t>
  </si>
  <si>
    <t>　できますが番号で読み出せなくなります。</t>
  </si>
  <si>
    <t>・実績欄への入力は、頭に*を付す事。</t>
  </si>
  <si>
    <t>　(列の合計にカウントされてしまいます。)</t>
  </si>
  <si>
    <t>　例:*早6、*残、*入、*明、*休etc</t>
  </si>
  <si>
    <t>・勤務パターンは、全て埋める事。</t>
  </si>
  <si>
    <t>　(列の合計にカウントされません。)</t>
  </si>
  <si>
    <t>遅(遅+遅18+長)</t>
    <rPh sb="0" eb="1">
      <t>オソ</t>
    </rPh>
    <rPh sb="2" eb="3">
      <t>オソ</t>
    </rPh>
    <rPh sb="4" eb="5">
      <t>チ</t>
    </rPh>
    <rPh sb="8" eb="9">
      <t>チョウ</t>
    </rPh>
    <phoneticPr fontId="4"/>
  </si>
  <si>
    <t>早(早+早6)</t>
    <rPh sb="0" eb="1">
      <t>ハヤ</t>
    </rPh>
    <rPh sb="2" eb="3">
      <t>ハヤ</t>
    </rPh>
    <rPh sb="4" eb="5">
      <t>ハヤ</t>
    </rPh>
    <phoneticPr fontId="4"/>
  </si>
  <si>
    <t>早6=06:00-10:00、早=07:00-16:00、長=07:00-19:00、入=夜勤入り(16:00～)、明=夜勤明け(～09:00)、遅=10:00-19:00、遅18=18:00-22:00、日=08:30-17:30、日遅=08:30-19:00、出=出勤(各人により時間が異なる)、研修=研修参加</t>
    <rPh sb="29" eb="30">
      <t>チョウ</t>
    </rPh>
    <rPh sb="150" eb="152">
      <t>ケンシュウ</t>
    </rPh>
    <rPh sb="153" eb="155">
      <t>ケンシュウ</t>
    </rPh>
    <rPh sb="155" eb="157">
      <t>サンカ</t>
    </rPh>
    <phoneticPr fontId="4"/>
  </si>
  <si>
    <t>常勤</t>
    <phoneticPr fontId="4"/>
  </si>
  <si>
    <t>施設長</t>
    <rPh sb="0" eb="2">
      <t>シセツ</t>
    </rPh>
    <rPh sb="2" eb="3">
      <t>チョウ</t>
    </rPh>
    <phoneticPr fontId="4"/>
  </si>
  <si>
    <t>施設介護職員</t>
    <rPh sb="0" eb="4">
      <t>シセツカイゴ</t>
    </rPh>
    <rPh sb="4" eb="6">
      <t>ショクイン</t>
    </rPh>
    <phoneticPr fontId="4"/>
  </si>
  <si>
    <t>訪問介護員</t>
    <phoneticPr fontId="4"/>
  </si>
  <si>
    <t>サービス提供責任者</t>
    <rPh sb="4" eb="6">
      <t>テイキョウ</t>
    </rPh>
    <rPh sb="6" eb="9">
      <t>セキニンシャ</t>
    </rPh>
    <phoneticPr fontId="4"/>
  </si>
  <si>
    <t>非常勤</t>
    <rPh sb="0" eb="3">
      <t>ヒジョウキン</t>
    </rPh>
    <phoneticPr fontId="4"/>
  </si>
  <si>
    <t>常勤</t>
    <phoneticPr fontId="4"/>
  </si>
  <si>
    <t>施設介護職員</t>
    <rPh sb="0" eb="6">
      <t>シセツカイゴショクイン</t>
    </rPh>
    <phoneticPr fontId="4"/>
  </si>
  <si>
    <t>派非常勤</t>
    <rPh sb="0" eb="1">
      <t>ハ</t>
    </rPh>
    <rPh sb="1" eb="4">
      <t>ヒジョウキン</t>
    </rPh>
    <phoneticPr fontId="4"/>
  </si>
  <si>
    <t>訪問介護員</t>
    <phoneticPr fontId="4"/>
  </si>
  <si>
    <t>施設介護職員</t>
    <rPh sb="0" eb="2">
      <t>シセツ</t>
    </rPh>
    <rPh sb="2" eb="4">
      <t>カイゴ</t>
    </rPh>
    <rPh sb="4" eb="6">
      <t>ショクイン</t>
    </rPh>
    <phoneticPr fontId="4"/>
  </si>
  <si>
    <t>常勤</t>
    <rPh sb="0" eb="2">
      <t>ジョウキン</t>
    </rPh>
    <phoneticPr fontId="4"/>
  </si>
  <si>
    <t>非常勤</t>
    <rPh sb="0" eb="1">
      <t>ヒ</t>
    </rPh>
    <rPh sb="1" eb="3">
      <t>ジョウキン</t>
    </rPh>
    <phoneticPr fontId="4"/>
  </si>
  <si>
    <t>訪問介護員</t>
    <phoneticPr fontId="4"/>
  </si>
  <si>
    <t>訪問介護員</t>
    <rPh sb="0" eb="5">
      <t>ホウモンカイゴイン</t>
    </rPh>
    <phoneticPr fontId="4"/>
  </si>
  <si>
    <t>早</t>
    <rPh sb="0" eb="1">
      <t>ハヤ</t>
    </rPh>
    <phoneticPr fontId="4"/>
  </si>
  <si>
    <t>休</t>
    <rPh sb="0" eb="1">
      <t>ヤス</t>
    </rPh>
    <phoneticPr fontId="4"/>
  </si>
  <si>
    <t>有</t>
    <rPh sb="0" eb="1">
      <t>ユウ</t>
    </rPh>
    <phoneticPr fontId="4"/>
  </si>
  <si>
    <t>明</t>
    <rPh sb="0" eb="1">
      <t>ア</t>
    </rPh>
    <phoneticPr fontId="4"/>
  </si>
  <si>
    <t>長</t>
    <rPh sb="0" eb="1">
      <t>ナガ</t>
    </rPh>
    <phoneticPr fontId="4"/>
  </si>
  <si>
    <t>遅</t>
    <rPh sb="0" eb="1">
      <t>オソ</t>
    </rPh>
    <phoneticPr fontId="4"/>
  </si>
  <si>
    <t>早</t>
    <rPh sb="0" eb="1">
      <t>ハヤ</t>
    </rPh>
    <phoneticPr fontId="4"/>
  </si>
  <si>
    <t>休</t>
    <rPh sb="0" eb="1">
      <t>ヤス</t>
    </rPh>
    <phoneticPr fontId="4"/>
  </si>
  <si>
    <t>入</t>
    <rPh sb="0" eb="1">
      <t>イ</t>
    </rPh>
    <phoneticPr fontId="4"/>
  </si>
  <si>
    <t>明</t>
    <rPh sb="0" eb="1">
      <t>ア</t>
    </rPh>
    <phoneticPr fontId="4"/>
  </si>
  <si>
    <t>入</t>
    <rPh sb="0" eb="1">
      <t>イ</t>
    </rPh>
    <phoneticPr fontId="4"/>
  </si>
  <si>
    <t>有</t>
    <rPh sb="0" eb="1">
      <t>ユウ</t>
    </rPh>
    <phoneticPr fontId="4"/>
  </si>
  <si>
    <t>早</t>
    <rPh sb="0" eb="1">
      <t>ハヤ</t>
    </rPh>
    <phoneticPr fontId="4"/>
  </si>
  <si>
    <t>遅</t>
    <rPh sb="0" eb="1">
      <t>オソ</t>
    </rPh>
    <phoneticPr fontId="4"/>
  </si>
  <si>
    <t>長</t>
    <rPh sb="0" eb="1">
      <t>ナガ</t>
    </rPh>
    <phoneticPr fontId="4"/>
  </si>
  <si>
    <t>休</t>
    <rPh sb="0" eb="1">
      <t>ヤス</t>
    </rPh>
    <phoneticPr fontId="4"/>
  </si>
  <si>
    <t>入</t>
    <rPh sb="0" eb="1">
      <t>イ</t>
    </rPh>
    <phoneticPr fontId="4"/>
  </si>
  <si>
    <t>明</t>
    <rPh sb="0" eb="1">
      <t>ア</t>
    </rPh>
    <phoneticPr fontId="4"/>
  </si>
  <si>
    <t>長</t>
    <rPh sb="0" eb="1">
      <t>ナガ</t>
    </rPh>
    <phoneticPr fontId="4"/>
  </si>
  <si>
    <t>1H残</t>
    <rPh sb="2" eb="3">
      <t>ザン</t>
    </rPh>
    <phoneticPr fontId="4"/>
  </si>
  <si>
    <t>HAPPY CARE 2号館</t>
    <rPh sb="12" eb="14">
      <t>ゴウカン</t>
    </rPh>
    <phoneticPr fontId="4"/>
  </si>
  <si>
    <t>静根裕典</t>
    <rPh sb="0" eb="2">
      <t>シズネ</t>
    </rPh>
    <rPh sb="2" eb="4">
      <t>ヒロノリ</t>
    </rPh>
    <phoneticPr fontId="4"/>
  </si>
  <si>
    <t>後藤貴子</t>
    <rPh sb="0" eb="2">
      <t>ゴトウ</t>
    </rPh>
    <rPh sb="2" eb="4">
      <t>タカコ</t>
    </rPh>
    <phoneticPr fontId="4"/>
  </si>
  <si>
    <t>横山裕子</t>
    <rPh sb="0" eb="2">
      <t>ヨコヤマ</t>
    </rPh>
    <rPh sb="2" eb="4">
      <t>ユウコ</t>
    </rPh>
    <phoneticPr fontId="4"/>
  </si>
  <si>
    <t>加藤みずき</t>
    <rPh sb="0" eb="2">
      <t>カトウ</t>
    </rPh>
    <phoneticPr fontId="4"/>
  </si>
  <si>
    <t>大竹美和</t>
    <rPh sb="0" eb="2">
      <t>オオタケ</t>
    </rPh>
    <rPh sb="2" eb="4">
      <t>ミワ</t>
    </rPh>
    <phoneticPr fontId="4"/>
  </si>
  <si>
    <t>山田真由</t>
    <rPh sb="0" eb="2">
      <t>ヤマダ</t>
    </rPh>
    <rPh sb="2" eb="4">
      <t>マユ</t>
    </rPh>
    <phoneticPr fontId="4"/>
  </si>
  <si>
    <t>野沢たまき</t>
    <rPh sb="0" eb="2">
      <t>ノザワ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</si>
</sst>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411]gggee&quot;年&quot;mm&quot;月&quot;"/>
    <numFmt numFmtId="177" formatCode="dd;@"/>
    <numFmt numFmtId="178" formatCode="aaa"/>
    <numFmt numFmtId="179" formatCode="0.00_ "/>
    <numFmt numFmtId="180" formatCode="0.0_ "/>
    <numFmt numFmtId="181" formatCode="0_ "/>
    <numFmt numFmtId="182" formatCode="[$-F400]h:mm:ss\ AM/PM"/>
  </numFmts>
  <fonts count="38" x14ac:knownFonts="1">
    <font>
      <sz val="11"/>
      <color rgb="FF000000"/>
      <name val="ＭＳ Ｐゴシック"/>
      <family val="2"/>
      <charset val="128"/>
    </font>
    <font>
      <sz val="10"/>
      <color rgb="FF000000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2"/>
      <charset val="128"/>
    </font>
    <font>
      <sz val="1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メイリオ"/>
      <family val="3"/>
      <charset val="128"/>
    </font>
    <font>
      <sz val="20"/>
      <color theme="1"/>
      <name val="Meiryo UI"/>
      <family val="3"/>
      <charset val="128"/>
    </font>
    <font>
      <sz val="10"/>
      <name val="メイリオ"/>
      <family val="3"/>
      <charset val="128"/>
    </font>
    <font>
      <sz val="14"/>
      <color rgb="FF0070C0"/>
      <name val="Meiryo UI"/>
      <family val="3"/>
      <charset val="128"/>
    </font>
    <font>
      <sz val="12"/>
      <color rgb="FF0070C0"/>
      <name val="Meiryo UI"/>
      <family val="3"/>
      <charset val="128"/>
    </font>
    <font>
      <sz val="12"/>
      <color rgb="FF0070C0"/>
      <name val="ＭＳ Ｐゴシック"/>
      <family val="2"/>
      <charset val="128"/>
    </font>
    <font>
      <sz val="16"/>
      <color theme="1"/>
      <name val="Meiryo UI"/>
      <family val="3"/>
      <charset val="128"/>
    </font>
    <font>
      <sz val="12"/>
      <color theme="1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9"/>
      <color rgb="FF000000"/>
      <name val="ＭＳ Ｐゴシック"/>
      <family val="2"/>
      <charset val="128"/>
    </font>
    <font>
      <sz val="11"/>
      <color rgb="FF0070C0"/>
      <name val="Meiryo UI"/>
      <family val="3"/>
      <charset val="128"/>
    </font>
    <font>
      <sz val="11"/>
      <color rgb="FF000000"/>
      <name val="メイリオ"/>
      <family val="3"/>
      <charset val="128"/>
    </font>
    <font>
      <sz val="36"/>
      <color rgb="FF7030A0"/>
      <name val="メイリオ"/>
      <family val="3"/>
      <charset val="128"/>
    </font>
    <font>
      <sz val="36"/>
      <color rgb="FF7030A0"/>
      <name val="ＭＳ Ｐゴシック"/>
      <family val="2"/>
      <charset val="128"/>
    </font>
    <font>
      <u/>
      <sz val="11"/>
      <color theme="1"/>
      <name val="Meiryo UI"/>
      <family val="3"/>
      <charset val="128"/>
    </font>
    <font>
      <u/>
      <sz val="11"/>
      <color rgb="FF000000"/>
      <name val="Meiryo UI"/>
      <family val="3"/>
      <charset val="128"/>
    </font>
    <font>
      <u/>
      <sz val="11"/>
      <color rgb="FF000000"/>
      <name val="メイリオ"/>
      <family val="3"/>
      <charset val="128"/>
    </font>
    <font>
      <u/>
      <sz val="11"/>
      <color rgb="FF000000"/>
      <name val="ＭＳ Ｐゴシック"/>
      <family val="2"/>
      <charset val="128"/>
    </font>
    <font>
      <sz val="18"/>
      <color theme="4" tint="-0.249977111117893"/>
      <name val="Meiryo UI"/>
      <family val="3"/>
      <charset val="128"/>
    </font>
    <font>
      <sz val="18"/>
      <color theme="4" tint="-0.249977111117893"/>
      <name val="ＭＳ Ｐゴシック"/>
      <family val="2"/>
      <charset val="128"/>
    </font>
    <font>
      <sz val="9"/>
      <color indexed="81"/>
      <name val="ＭＳ Ｐゴシック"/>
      <family val="3"/>
      <charset val="128"/>
    </font>
    <font>
      <sz val="11"/>
      <color rgb="FF00B0F0"/>
      <name val="Meiryo UI"/>
      <family val="3"/>
      <charset val="128"/>
    </font>
    <font>
      <sz val="12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</borders>
  <cellStyleXfs count="4">
    <xf numFmtId="0" fontId="0" fillId="0" borderId="0"/>
    <xf numFmtId="0" fontId="2" fillId="0" borderId="0" applyProtection="0">
      <alignment vertical="center"/>
    </xf>
    <xf numFmtId="0" fontId="7" fillId="0" borderId="0" applyProtection="0">
      <alignment vertical="center"/>
    </xf>
    <xf numFmtId="0" fontId="2" fillId="0" borderId="0" applyProtection="0">
      <alignment vertical="center"/>
    </xf>
  </cellStyleXfs>
  <cellXfs count="381">
    <xf numFmtId="0" fontId="0" fillId="0" borderId="0" xfId="0"/>
    <xf numFmtId="0" fontId="5" fillId="0" borderId="0" xfId="0" applyFont="1"/>
    <xf numFmtId="0" fontId="11" fillId="0" borderId="0" xfId="0" applyFont="1"/>
    <xf numFmtId="0" fontId="11" fillId="0" borderId="2" xfId="3" applyFont="1" applyBorder="1" applyAlignment="1">
      <alignment horizontal="center" vertical="center" shrinkToFit="1"/>
    </xf>
    <xf numFmtId="0" fontId="6" fillId="0" borderId="2" xfId="3" applyFont="1" applyBorder="1" applyAlignment="1" applyProtection="1">
      <alignment horizontal="center" vertical="center" shrinkToFit="1"/>
      <protection locked="0"/>
    </xf>
    <xf numFmtId="0" fontId="11" fillId="2" borderId="2" xfId="3" applyFont="1" applyFill="1" applyBorder="1" applyAlignment="1" applyProtection="1">
      <alignment horizontal="center" vertical="center" shrinkToFit="1"/>
      <protection locked="0"/>
    </xf>
    <xf numFmtId="0" fontId="11" fillId="0" borderId="2" xfId="3" applyFont="1" applyBorder="1" applyAlignment="1" applyProtection="1">
      <alignment horizontal="center" vertical="center" shrinkToFit="1"/>
      <protection locked="0"/>
    </xf>
    <xf numFmtId="0" fontId="5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8" xfId="3" applyFont="1" applyBorder="1" applyAlignment="1">
      <alignment horizontal="center" vertical="center" shrinkToFit="1"/>
    </xf>
    <xf numFmtId="177" fontId="10" fillId="4" borderId="15" xfId="3" applyNumberFormat="1" applyFont="1" applyFill="1" applyBorder="1" applyAlignment="1" applyProtection="1">
      <alignment horizontal="center" vertical="center" shrinkToFit="1"/>
    </xf>
    <xf numFmtId="178" fontId="10" fillId="0" borderId="17" xfId="3" applyNumberFormat="1" applyFont="1" applyBorder="1" applyAlignment="1" applyProtection="1">
      <alignment horizontal="center" vertical="center" shrinkToFit="1"/>
    </xf>
    <xf numFmtId="0" fontId="11" fillId="2" borderId="7" xfId="3" applyFont="1" applyFill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1" fillId="2" borderId="18" xfId="3" applyFont="1" applyFill="1" applyBorder="1" applyAlignment="1" applyProtection="1">
      <alignment horizontal="center" vertical="center" shrinkToFit="1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  <protection locked="0"/>
    </xf>
    <xf numFmtId="0" fontId="5" fillId="0" borderId="17" xfId="3" applyFont="1" applyBorder="1" applyAlignment="1" applyProtection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179" fontId="11" fillId="2" borderId="11" xfId="3" applyNumberFormat="1" applyFont="1" applyFill="1" applyBorder="1" applyAlignment="1" applyProtection="1">
      <alignment horizontal="center" vertical="center" shrinkToFit="1"/>
      <protection locked="0"/>
    </xf>
    <xf numFmtId="179" fontId="11" fillId="2" borderId="20" xfId="3" applyNumberFormat="1" applyFont="1" applyFill="1" applyBorder="1" applyAlignment="1" applyProtection="1">
      <alignment horizontal="center" vertical="center" shrinkToFit="1"/>
      <protection locked="0"/>
    </xf>
    <xf numFmtId="0" fontId="11" fillId="0" borderId="15" xfId="0" applyFont="1" applyBorder="1" applyAlignment="1">
      <alignment shrinkToFit="1"/>
    </xf>
    <xf numFmtId="0" fontId="11" fillId="0" borderId="2" xfId="0" applyFont="1" applyBorder="1" applyAlignment="1">
      <alignment shrinkToFit="1"/>
    </xf>
    <xf numFmtId="0" fontId="11" fillId="0" borderId="15" xfId="3" applyFont="1" applyBorder="1" applyAlignment="1">
      <alignment horizontal="center" vertical="center" shrinkToFit="1"/>
    </xf>
    <xf numFmtId="179" fontId="11" fillId="0" borderId="0" xfId="0" applyNumberFormat="1" applyFont="1" applyAlignment="1">
      <alignment shrinkToFit="1"/>
    </xf>
    <xf numFmtId="0" fontId="19" fillId="0" borderId="0" xfId="0" applyFont="1" applyAlignment="1" applyProtection="1">
      <alignment vertical="center"/>
      <protection locked="0"/>
    </xf>
    <xf numFmtId="179" fontId="11" fillId="0" borderId="23" xfId="3" applyNumberFormat="1" applyFont="1" applyBorder="1" applyAlignment="1" applyProtection="1">
      <alignment horizontal="center" vertical="center"/>
      <protection locked="0"/>
    </xf>
    <xf numFmtId="0" fontId="11" fillId="0" borderId="23" xfId="3" applyFont="1" applyBorder="1" applyAlignment="1" applyProtection="1">
      <alignment horizontal="center" vertical="center"/>
      <protection locked="0"/>
    </xf>
    <xf numFmtId="0" fontId="11" fillId="0" borderId="24" xfId="3" applyFont="1" applyBorder="1" applyAlignment="1" applyProtection="1">
      <alignment horizontal="center" vertical="center"/>
      <protection locked="0"/>
    </xf>
    <xf numFmtId="0" fontId="11" fillId="0" borderId="6" xfId="3" applyFont="1" applyBorder="1" applyProtection="1">
      <alignment vertical="center"/>
      <protection locked="0"/>
    </xf>
    <xf numFmtId="179" fontId="11" fillId="0" borderId="0" xfId="3" applyNumberFormat="1" applyFont="1" applyAlignment="1" applyProtection="1">
      <alignment horizontal="center" vertical="center"/>
      <protection locked="0"/>
    </xf>
    <xf numFmtId="0" fontId="11" fillId="0" borderId="0" xfId="3" applyFont="1" applyAlignment="1" applyProtection="1">
      <alignment horizontal="center" vertical="center"/>
      <protection locked="0"/>
    </xf>
    <xf numFmtId="0" fontId="11" fillId="0" borderId="21" xfId="3" applyFont="1" applyBorder="1" applyAlignment="1" applyProtection="1">
      <alignment horizontal="center" vertical="center"/>
      <protection locked="0"/>
    </xf>
    <xf numFmtId="0" fontId="11" fillId="0" borderId="6" xfId="3" applyFont="1" applyBorder="1" applyAlignment="1" applyProtection="1">
      <alignment horizontal="center" vertical="center"/>
      <protection locked="0"/>
    </xf>
    <xf numFmtId="0" fontId="11" fillId="0" borderId="31" xfId="3" applyFont="1" applyBorder="1" applyAlignment="1" applyProtection="1">
      <alignment horizontal="center" vertical="center"/>
      <protection locked="0"/>
    </xf>
    <xf numFmtId="179" fontId="11" fillId="0" borderId="32" xfId="3" applyNumberFormat="1" applyFont="1" applyBorder="1" applyAlignment="1" applyProtection="1">
      <alignment horizontal="center" vertical="center"/>
      <protection locked="0"/>
    </xf>
    <xf numFmtId="0" fontId="11" fillId="0" borderId="32" xfId="3" applyFont="1" applyBorder="1" applyAlignment="1" applyProtection="1">
      <alignment horizontal="center" vertical="center"/>
      <protection locked="0"/>
    </xf>
    <xf numFmtId="0" fontId="11" fillId="0" borderId="33" xfId="3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center" vertical="center"/>
    </xf>
    <xf numFmtId="0" fontId="10" fillId="5" borderId="18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5" borderId="2" xfId="0" applyFont="1" applyFill="1" applyBorder="1" applyAlignment="1" applyProtection="1">
      <alignment horizontal="center" vertical="center" shrinkToFit="1"/>
      <protection locked="0"/>
    </xf>
    <xf numFmtId="0" fontId="11" fillId="0" borderId="2" xfId="0" applyFont="1" applyBorder="1" applyProtection="1">
      <protection locked="0"/>
    </xf>
    <xf numFmtId="0" fontId="11" fillId="0" borderId="18" xfId="3" applyFont="1" applyBorder="1" applyAlignment="1" applyProtection="1">
      <alignment horizontal="center" vertical="center" shrinkToFit="1"/>
      <protection locked="0"/>
    </xf>
    <xf numFmtId="177" fontId="10" fillId="4" borderId="35" xfId="3" applyNumberFormat="1" applyFont="1" applyFill="1" applyBorder="1" applyAlignment="1" applyProtection="1">
      <alignment horizontal="center" vertical="center" shrinkToFit="1"/>
    </xf>
    <xf numFmtId="178" fontId="10" fillId="0" borderId="36" xfId="3" applyNumberFormat="1" applyFont="1" applyBorder="1" applyAlignment="1" applyProtection="1">
      <alignment horizontal="center" vertical="center" shrinkToFit="1"/>
    </xf>
    <xf numFmtId="0" fontId="11" fillId="0" borderId="11" xfId="3" applyFont="1" applyBorder="1" applyAlignment="1" applyProtection="1">
      <alignment horizontal="center" vertical="center" shrinkToFit="1"/>
      <protection locked="0"/>
    </xf>
    <xf numFmtId="0" fontId="6" fillId="0" borderId="11" xfId="3" applyFont="1" applyBorder="1" applyAlignment="1" applyProtection="1">
      <alignment horizontal="center" vertical="center" shrinkToFit="1"/>
      <protection locked="0"/>
    </xf>
    <xf numFmtId="0" fontId="11" fillId="0" borderId="20" xfId="3" applyFont="1" applyBorder="1" applyAlignment="1" applyProtection="1">
      <alignment horizontal="center" vertical="center" shrinkToFit="1"/>
      <protection locked="0"/>
    </xf>
    <xf numFmtId="177" fontId="10" fillId="4" borderId="37" xfId="3" applyNumberFormat="1" applyFont="1" applyFill="1" applyBorder="1" applyAlignment="1" applyProtection="1">
      <alignment horizontal="center" vertical="center" shrinkToFit="1"/>
    </xf>
    <xf numFmtId="178" fontId="10" fillId="0" borderId="38" xfId="3" applyNumberFormat="1" applyFont="1" applyBorder="1" applyAlignment="1" applyProtection="1">
      <alignment horizontal="center" vertical="center" shrinkToFit="1"/>
    </xf>
    <xf numFmtId="0" fontId="11" fillId="0" borderId="13" xfId="3" applyFont="1" applyBorder="1" applyAlignment="1" applyProtection="1">
      <alignment horizontal="center" vertical="center" shrinkToFit="1"/>
      <protection locked="0"/>
    </xf>
    <xf numFmtId="0" fontId="6" fillId="0" borderId="13" xfId="3" applyFont="1" applyBorder="1" applyAlignment="1" applyProtection="1">
      <alignment horizontal="center" vertical="center" shrinkToFit="1"/>
      <protection locked="0"/>
    </xf>
    <xf numFmtId="0" fontId="11" fillId="0" borderId="5" xfId="3" applyFont="1" applyBorder="1" applyAlignment="1" applyProtection="1">
      <alignment horizontal="center" vertical="center" shrinkToFit="1"/>
      <protection locked="0"/>
    </xf>
    <xf numFmtId="0" fontId="11" fillId="0" borderId="34" xfId="3" applyFont="1" applyBorder="1" applyAlignment="1" applyProtection="1">
      <alignment horizontal="center" vertical="center" shrinkToFit="1"/>
      <protection locked="0"/>
    </xf>
    <xf numFmtId="0" fontId="11" fillId="0" borderId="30" xfId="3" applyFont="1" applyBorder="1" applyAlignment="1" applyProtection="1">
      <alignment horizontal="center" vertical="center" shrinkToFit="1"/>
    </xf>
    <xf numFmtId="0" fontId="11" fillId="0" borderId="2" xfId="3" applyFont="1" applyBorder="1" applyAlignment="1" applyProtection="1">
      <alignment horizontal="center" vertical="center" shrinkToFit="1"/>
    </xf>
    <xf numFmtId="0" fontId="11" fillId="8" borderId="2" xfId="3" applyFont="1" applyFill="1" applyBorder="1" applyAlignment="1" applyProtection="1">
      <alignment horizontal="center" vertical="center" shrinkToFit="1"/>
    </xf>
    <xf numFmtId="0" fontId="11" fillId="7" borderId="2" xfId="3" applyFont="1" applyFill="1" applyBorder="1" applyAlignment="1" applyProtection="1">
      <alignment horizontal="center" vertical="center" shrinkToFit="1"/>
    </xf>
    <xf numFmtId="0" fontId="11" fillId="9" borderId="18" xfId="3" applyFont="1" applyFill="1" applyBorder="1" applyAlignment="1" applyProtection="1">
      <alignment horizontal="center" vertical="center" shrinkToFit="1"/>
    </xf>
    <xf numFmtId="0" fontId="11" fillId="0" borderId="0" xfId="0" applyFont="1" applyProtection="1">
      <protection locked="0"/>
    </xf>
    <xf numFmtId="0" fontId="11" fillId="0" borderId="22" xfId="0" applyFont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36" fillId="0" borderId="13" xfId="3" applyFont="1" applyBorder="1" applyAlignment="1" applyProtection="1">
      <alignment horizontal="center" vertical="center" shrinkToFit="1"/>
      <protection locked="0"/>
    </xf>
    <xf numFmtId="0" fontId="6" fillId="0" borderId="8" xfId="3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5" borderId="7" xfId="0" applyFont="1" applyFill="1" applyBorder="1" applyAlignment="1" applyProtection="1">
      <alignment horizontal="center" vertical="center" shrinkToFit="1"/>
      <protection locked="0"/>
    </xf>
    <xf numFmtId="179" fontId="11" fillId="2" borderId="3" xfId="3" applyNumberFormat="1" applyFont="1" applyFill="1" applyBorder="1" applyAlignment="1" applyProtection="1">
      <alignment horizontal="center" vertical="center" shrinkToFit="1"/>
      <protection locked="0"/>
    </xf>
    <xf numFmtId="0" fontId="3" fillId="0" borderId="8" xfId="3" applyFont="1" applyBorder="1" applyAlignment="1" applyProtection="1">
      <alignment horizontal="center" vertical="center" shrinkToFit="1"/>
      <protection locked="0"/>
    </xf>
    <xf numFmtId="0" fontId="36" fillId="0" borderId="14" xfId="3" applyFont="1" applyBorder="1" applyAlignment="1" applyProtection="1">
      <alignment horizontal="center" vertical="center" shrinkToFit="1"/>
      <protection locked="0"/>
    </xf>
    <xf numFmtId="0" fontId="3" fillId="0" borderId="9" xfId="3" applyFont="1" applyBorder="1" applyAlignment="1" applyProtection="1">
      <alignment horizontal="center" vertical="center" shrinkToFit="1"/>
      <protection locked="0"/>
    </xf>
    <xf numFmtId="0" fontId="36" fillId="0" borderId="9" xfId="3" applyFont="1" applyBorder="1" applyAlignment="1" applyProtection="1">
      <alignment horizontal="center" vertical="center" shrinkToFit="1"/>
      <protection locked="0"/>
    </xf>
    <xf numFmtId="0" fontId="6" fillId="0" borderId="9" xfId="3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>
      <alignment shrinkToFit="1"/>
    </xf>
    <xf numFmtId="0" fontId="3" fillId="0" borderId="35" xfId="3" applyFont="1" applyBorder="1" applyAlignment="1" applyProtection="1">
      <alignment horizontal="center" vertical="center" shrinkToFit="1"/>
      <protection locked="0"/>
    </xf>
    <xf numFmtId="0" fontId="6" fillId="0" borderId="15" xfId="3" applyFont="1" applyBorder="1" applyAlignment="1" applyProtection="1">
      <alignment horizontal="center" vertical="center" shrinkToFit="1"/>
      <protection locked="0"/>
    </xf>
    <xf numFmtId="0" fontId="6" fillId="0" borderId="37" xfId="3" applyFont="1" applyBorder="1" applyAlignment="1" applyProtection="1">
      <alignment horizontal="center" vertical="center" shrinkToFit="1"/>
      <protection locked="0"/>
    </xf>
    <xf numFmtId="0" fontId="3" fillId="0" borderId="15" xfId="3" applyFont="1" applyBorder="1" applyAlignment="1" applyProtection="1">
      <alignment horizontal="center" vertical="center" shrinkToFit="1"/>
      <protection locked="0"/>
    </xf>
    <xf numFmtId="0" fontId="3" fillId="0" borderId="37" xfId="3" applyFont="1" applyBorder="1" applyAlignment="1" applyProtection="1">
      <alignment horizontal="center" vertical="center" shrinkToFit="1"/>
      <protection locked="0"/>
    </xf>
    <xf numFmtId="0" fontId="6" fillId="0" borderId="35" xfId="3" applyFont="1" applyBorder="1" applyAlignment="1" applyProtection="1">
      <alignment horizontal="center" vertical="center" shrinkToFit="1"/>
      <protection locked="0"/>
    </xf>
    <xf numFmtId="179" fontId="11" fillId="0" borderId="46" xfId="0" applyNumberFormat="1" applyFont="1" applyBorder="1" applyAlignment="1">
      <alignment shrinkToFit="1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5" borderId="17" xfId="0" applyFont="1" applyFill="1" applyBorder="1" applyAlignment="1" applyProtection="1">
      <alignment horizontal="center" vertical="center" shrinkToFit="1"/>
      <protection locked="0"/>
    </xf>
    <xf numFmtId="0" fontId="11" fillId="0" borderId="17" xfId="3" applyFont="1" applyBorder="1" applyAlignment="1" applyProtection="1">
      <alignment horizontal="center" vertical="center" shrinkToFit="1"/>
      <protection locked="0"/>
    </xf>
    <xf numFmtId="0" fontId="11" fillId="0" borderId="36" xfId="3" applyFont="1" applyBorder="1" applyAlignment="1" applyProtection="1">
      <alignment horizontal="center" vertical="center" shrinkToFit="1"/>
      <protection locked="0"/>
    </xf>
    <xf numFmtId="0" fontId="11" fillId="0" borderId="38" xfId="3" applyFont="1" applyBorder="1" applyAlignment="1" applyProtection="1">
      <alignment horizontal="center" vertical="center" shrinkToFit="1"/>
      <protection locked="0"/>
    </xf>
    <xf numFmtId="0" fontId="11" fillId="2" borderId="17" xfId="3" applyFont="1" applyFill="1" applyBorder="1" applyAlignment="1" applyProtection="1">
      <alignment horizontal="center" vertical="center" shrinkToFit="1"/>
      <protection locked="0"/>
    </xf>
    <xf numFmtId="179" fontId="11" fillId="2" borderId="17" xfId="3" applyNumberFormat="1" applyFont="1" applyFill="1" applyBorder="1" applyAlignment="1" applyProtection="1">
      <alignment horizontal="center" vertical="center" shrinkToFit="1"/>
      <protection locked="0"/>
    </xf>
    <xf numFmtId="179" fontId="11" fillId="2" borderId="7" xfId="3" applyNumberFormat="1" applyFont="1" applyFill="1" applyBorder="1" applyAlignment="1" applyProtection="1">
      <alignment horizontal="center" vertical="center" shrinkToFit="1"/>
      <protection locked="0"/>
    </xf>
    <xf numFmtId="0" fontId="3" fillId="0" borderId="14" xfId="3" applyFont="1" applyBorder="1" applyAlignment="1" applyProtection="1">
      <alignment horizontal="center" vertical="center" shrinkToFit="1"/>
      <protection locked="0"/>
    </xf>
    <xf numFmtId="0" fontId="6" fillId="0" borderId="14" xfId="3" applyFont="1" applyBorder="1" applyAlignment="1" applyProtection="1">
      <alignment horizontal="center" vertical="center" shrinkToFit="1"/>
      <protection locked="0"/>
    </xf>
    <xf numFmtId="179" fontId="11" fillId="2" borderId="36" xfId="3" applyNumberFormat="1" applyFont="1" applyFill="1" applyBorder="1" applyAlignment="1" applyProtection="1">
      <alignment horizontal="center" vertical="center" shrinkToFit="1"/>
      <protection locked="0"/>
    </xf>
    <xf numFmtId="0" fontId="36" fillId="0" borderId="35" xfId="3" applyFont="1" applyBorder="1" applyAlignment="1" applyProtection="1">
      <alignment horizontal="center" vertical="center" shrinkToFit="1"/>
      <protection locked="0"/>
    </xf>
    <xf numFmtId="0" fontId="11" fillId="0" borderId="9" xfId="3" applyFont="1" applyBorder="1" applyAlignment="1" applyProtection="1">
      <alignment horizontal="center" vertical="center" shrinkToFit="1"/>
      <protection locked="0"/>
    </xf>
    <xf numFmtId="179" fontId="11" fillId="2" borderId="10" xfId="3" applyNumberFormat="1" applyFont="1" applyFill="1" applyBorder="1" applyAlignment="1" applyProtection="1">
      <alignment horizontal="center" vertical="center" shrinkToFit="1"/>
      <protection locked="0"/>
    </xf>
    <xf numFmtId="0" fontId="11" fillId="2" borderId="17" xfId="3" applyFont="1" applyFill="1" applyBorder="1" applyAlignment="1">
      <alignment horizontal="center" vertical="center" shrinkToFit="1"/>
    </xf>
    <xf numFmtId="179" fontId="11" fillId="2" borderId="36" xfId="3" applyNumberFormat="1" applyFont="1" applyFill="1" applyBorder="1" applyAlignment="1">
      <alignment horizontal="center" vertical="center" shrinkToFit="1"/>
    </xf>
    <xf numFmtId="0" fontId="15" fillId="0" borderId="0" xfId="0" applyFont="1" applyProtection="1">
      <protection locked="0"/>
    </xf>
    <xf numFmtId="0" fontId="16" fillId="0" borderId="0" xfId="0" applyFont="1"/>
    <xf numFmtId="0" fontId="13" fillId="0" borderId="0" xfId="2" applyFont="1" applyAlignment="1" applyProtection="1">
      <alignment horizontal="left"/>
      <protection locked="0"/>
    </xf>
    <xf numFmtId="0" fontId="17" fillId="0" borderId="0" xfId="2" applyFont="1" applyAlignment="1" applyProtection="1"/>
    <xf numFmtId="0" fontId="14" fillId="0" borderId="0" xfId="2" applyFont="1" applyAlignment="1" applyProtection="1">
      <alignment horizontal="left"/>
      <protection locked="0"/>
    </xf>
    <xf numFmtId="0" fontId="18" fillId="0" borderId="0" xfId="0" applyFont="1"/>
    <xf numFmtId="0" fontId="11" fillId="0" borderId="39" xfId="3" applyFont="1" applyBorder="1" applyAlignment="1">
      <alignment horizontal="center" vertical="center" shrinkToFit="1"/>
    </xf>
    <xf numFmtId="0" fontId="11" fillId="2" borderId="42" xfId="3" applyFont="1" applyFill="1" applyBorder="1" applyAlignment="1" applyProtection="1">
      <alignment horizontal="center" vertical="center" shrinkToFit="1"/>
      <protection locked="0"/>
    </xf>
    <xf numFmtId="0" fontId="11" fillId="2" borderId="40" xfId="3" applyFont="1" applyFill="1" applyBorder="1" applyAlignment="1" applyProtection="1">
      <alignment horizontal="center" vertical="center" shrinkToFit="1"/>
      <protection locked="0"/>
    </xf>
    <xf numFmtId="0" fontId="11" fillId="0" borderId="44" xfId="3" applyFont="1" applyBorder="1" applyAlignment="1">
      <alignment horizontal="center" vertical="center" shrinkToFit="1"/>
    </xf>
    <xf numFmtId="0" fontId="11" fillId="2" borderId="40" xfId="3" applyFont="1" applyFill="1" applyBorder="1" applyAlignment="1">
      <alignment horizontal="center" vertical="center" shrinkToFit="1"/>
    </xf>
    <xf numFmtId="0" fontId="11" fillId="2" borderId="41" xfId="3" applyFont="1" applyFill="1" applyBorder="1" applyAlignment="1" applyProtection="1">
      <alignment horizontal="center" vertical="center" shrinkToFit="1"/>
      <protection locked="0"/>
    </xf>
    <xf numFmtId="0" fontId="11" fillId="0" borderId="41" xfId="3" applyFont="1" applyBorder="1" applyAlignment="1">
      <alignment horizontal="center" vertical="center" shrinkToFit="1"/>
    </xf>
    <xf numFmtId="0" fontId="11" fillId="2" borderId="43" xfId="3" applyFont="1" applyFill="1" applyBorder="1" applyAlignment="1" applyProtection="1">
      <alignment horizontal="center" vertical="center" shrinkToFit="1"/>
      <protection locked="0"/>
    </xf>
    <xf numFmtId="0" fontId="3" fillId="0" borderId="45" xfId="3" applyFont="1" applyBorder="1" applyAlignment="1" applyProtection="1">
      <alignment horizontal="center" vertical="center" shrinkToFit="1"/>
      <protection locked="0"/>
    </xf>
    <xf numFmtId="177" fontId="10" fillId="4" borderId="45" xfId="3" applyNumberFormat="1" applyFont="1" applyFill="1" applyBorder="1" applyAlignment="1" applyProtection="1">
      <alignment horizontal="center" vertical="center" shrinkToFit="1"/>
    </xf>
    <xf numFmtId="178" fontId="10" fillId="0" borderId="62" xfId="3" applyNumberFormat="1" applyFont="1" applyBorder="1" applyAlignment="1" applyProtection="1">
      <alignment horizontal="center" vertical="center" shrinkToFit="1"/>
    </xf>
    <xf numFmtId="0" fontId="11" fillId="0" borderId="62" xfId="3" applyFont="1" applyBorder="1" applyAlignment="1" applyProtection="1">
      <alignment horizontal="center" vertical="center" shrinkToFit="1"/>
      <protection locked="0"/>
    </xf>
    <xf numFmtId="0" fontId="3" fillId="0" borderId="1" xfId="3" applyFont="1" applyBorder="1" applyAlignment="1" applyProtection="1">
      <alignment horizontal="center" vertical="center" shrinkToFit="1"/>
      <protection locked="0"/>
    </xf>
    <xf numFmtId="0" fontId="11" fillId="0" borderId="12" xfId="3" applyFont="1" applyBorder="1" applyAlignment="1" applyProtection="1">
      <alignment horizontal="center" vertical="center" shrinkToFit="1"/>
      <protection locked="0"/>
    </xf>
    <xf numFmtId="0" fontId="6" fillId="0" borderId="12" xfId="3" applyFont="1" applyBorder="1" applyAlignment="1" applyProtection="1">
      <alignment horizontal="center" vertical="center" shrinkToFit="1"/>
      <protection locked="0"/>
    </xf>
    <xf numFmtId="0" fontId="11" fillId="0" borderId="63" xfId="3" applyFont="1" applyBorder="1" applyAlignment="1" applyProtection="1">
      <alignment horizontal="center" vertical="center" shrinkToFit="1"/>
      <protection locked="0"/>
    </xf>
    <xf numFmtId="0" fontId="3" fillId="0" borderId="3" xfId="3" applyFont="1" applyBorder="1" applyAlignment="1" applyProtection="1">
      <alignment horizontal="center" vertical="center" shrinkToFit="1"/>
      <protection locked="0"/>
    </xf>
    <xf numFmtId="0" fontId="11" fillId="0" borderId="9" xfId="3" applyFont="1" applyBorder="1" applyAlignment="1">
      <alignment horizontal="center" vertical="center" shrinkToFit="1"/>
    </xf>
    <xf numFmtId="0" fontId="11" fillId="0" borderId="37" xfId="3" applyFont="1" applyBorder="1" applyAlignment="1">
      <alignment horizontal="center" vertical="center" shrinkToFit="1"/>
    </xf>
    <xf numFmtId="0" fontId="11" fillId="0" borderId="21" xfId="3" applyFont="1" applyBorder="1" applyAlignment="1" applyProtection="1">
      <alignment horizontal="center" vertical="center" shrinkToFit="1"/>
      <protection locked="0"/>
    </xf>
    <xf numFmtId="0" fontId="11" fillId="0" borderId="27" xfId="3" applyFont="1" applyBorder="1" applyAlignment="1" applyProtection="1">
      <alignment horizontal="center" vertical="center" shrinkToFit="1"/>
      <protection locked="0"/>
    </xf>
    <xf numFmtId="0" fontId="11" fillId="0" borderId="38" xfId="3" applyFont="1" applyBorder="1" applyAlignment="1">
      <alignment horizontal="center" vertical="center" shrinkToFit="1"/>
    </xf>
    <xf numFmtId="0" fontId="11" fillId="2" borderId="9" xfId="3" applyFont="1" applyFill="1" applyBorder="1" applyAlignment="1" applyProtection="1">
      <alignment horizontal="center" vertical="center" shrinkToFit="1"/>
      <protection locked="0"/>
    </xf>
    <xf numFmtId="0" fontId="11" fillId="2" borderId="34" xfId="3" applyFont="1" applyFill="1" applyBorder="1" applyAlignment="1" applyProtection="1">
      <alignment horizontal="center" vertical="center" shrinkToFit="1"/>
      <protection locked="0"/>
    </xf>
    <xf numFmtId="0" fontId="3" fillId="0" borderId="39" xfId="3" applyFont="1" applyBorder="1" applyAlignment="1" applyProtection="1">
      <alignment horizontal="center" vertical="center" shrinkToFit="1"/>
      <protection locked="0"/>
    </xf>
    <xf numFmtId="177" fontId="10" fillId="4" borderId="39" xfId="3" applyNumberFormat="1" applyFont="1" applyFill="1" applyBorder="1" applyAlignment="1" applyProtection="1">
      <alignment horizontal="center" vertical="center" shrinkToFit="1"/>
    </xf>
    <xf numFmtId="178" fontId="10" fillId="0" borderId="40" xfId="3" applyNumberFormat="1" applyFont="1" applyBorder="1" applyAlignment="1" applyProtection="1">
      <alignment horizontal="center" vertical="center" shrinkToFit="1"/>
    </xf>
    <xf numFmtId="0" fontId="11" fillId="0" borderId="40" xfId="3" applyFont="1" applyBorder="1" applyAlignment="1" applyProtection="1">
      <alignment horizontal="center" vertical="center" shrinkToFit="1"/>
      <protection locked="0"/>
    </xf>
    <xf numFmtId="0" fontId="11" fillId="0" borderId="42" xfId="3" applyFont="1" applyBorder="1" applyAlignment="1" applyProtection="1">
      <alignment horizontal="center" vertical="center" shrinkToFit="1"/>
      <protection locked="0"/>
    </xf>
    <xf numFmtId="0" fontId="3" fillId="0" borderId="44" xfId="3" applyFont="1" applyBorder="1" applyAlignment="1" applyProtection="1">
      <alignment horizontal="center" vertical="center" shrinkToFit="1"/>
      <protection locked="0"/>
    </xf>
    <xf numFmtId="0" fontId="11" fillId="0" borderId="41" xfId="3" applyFont="1" applyBorder="1" applyAlignment="1" applyProtection="1">
      <alignment horizontal="center" vertical="center" shrinkToFit="1"/>
      <protection locked="0"/>
    </xf>
    <xf numFmtId="0" fontId="6" fillId="0" borderId="41" xfId="3" applyFont="1" applyBorder="1" applyAlignment="1" applyProtection="1">
      <alignment horizontal="center" vertical="center" shrinkToFit="1"/>
      <protection locked="0"/>
    </xf>
    <xf numFmtId="0" fontId="11" fillId="0" borderId="43" xfId="3" applyFont="1" applyBorder="1" applyAlignment="1" applyProtection="1">
      <alignment horizontal="center" vertical="center" shrinkToFit="1"/>
      <protection locked="0"/>
    </xf>
    <xf numFmtId="0" fontId="6" fillId="0" borderId="66" xfId="3" applyFont="1" applyBorder="1" applyAlignment="1" applyProtection="1">
      <alignment horizontal="center" vertical="center" shrinkToFit="1"/>
      <protection locked="0"/>
    </xf>
    <xf numFmtId="0" fontId="36" fillId="0" borderId="68" xfId="3" applyFont="1" applyBorder="1" applyAlignment="1" applyProtection="1">
      <alignment horizontal="center" vertical="center" shrinkToFit="1"/>
      <protection locked="0"/>
    </xf>
    <xf numFmtId="0" fontId="3" fillId="0" borderId="68" xfId="3" applyFont="1" applyBorder="1" applyAlignment="1" applyProtection="1">
      <alignment horizontal="center" vertical="center" shrinkToFit="1"/>
      <protection locked="0"/>
    </xf>
    <xf numFmtId="0" fontId="3" fillId="0" borderId="64" xfId="3" applyFont="1" applyBorder="1" applyAlignment="1" applyProtection="1">
      <alignment horizontal="center" vertical="center" shrinkToFit="1"/>
      <protection locked="0"/>
    </xf>
    <xf numFmtId="0" fontId="11" fillId="0" borderId="66" xfId="3" applyFont="1" applyBorder="1" applyAlignment="1" applyProtection="1">
      <alignment horizontal="center" vertical="center" shrinkToFit="1"/>
      <protection locked="0"/>
    </xf>
    <xf numFmtId="0" fontId="11" fillId="0" borderId="69" xfId="3" applyFont="1" applyBorder="1" applyAlignment="1" applyProtection="1">
      <alignment horizontal="center" vertical="center" shrinkToFit="1"/>
      <protection locked="0"/>
    </xf>
    <xf numFmtId="0" fontId="3" fillId="0" borderId="13" xfId="3" applyFont="1" applyBorder="1" applyAlignment="1" applyProtection="1">
      <alignment horizontal="center" vertical="center" shrinkToFit="1"/>
      <protection locked="0"/>
    </xf>
    <xf numFmtId="0" fontId="3" fillId="0" borderId="7" xfId="3" applyFont="1" applyBorder="1" applyAlignment="1" applyProtection="1">
      <alignment horizontal="center" vertical="center" shrinkToFit="1"/>
      <protection locked="0"/>
    </xf>
    <xf numFmtId="20" fontId="3" fillId="0" borderId="3" xfId="3" applyNumberFormat="1" applyFont="1" applyBorder="1" applyAlignment="1" applyProtection="1">
      <alignment horizontal="center" vertical="center" shrinkToFit="1"/>
      <protection locked="0"/>
    </xf>
    <xf numFmtId="0" fontId="3" fillId="0" borderId="67" xfId="3" applyFont="1" applyBorder="1" applyAlignment="1" applyProtection="1">
      <alignment horizontal="center" vertical="center" shrinkToFit="1"/>
      <protection locked="0"/>
    </xf>
    <xf numFmtId="0" fontId="3" fillId="0" borderId="4" xfId="3" applyFont="1" applyBorder="1" applyAlignment="1" applyProtection="1">
      <alignment horizontal="center" vertical="center" shrinkToFit="1"/>
      <protection locked="0"/>
    </xf>
    <xf numFmtId="0" fontId="3" fillId="0" borderId="5" xfId="3" applyFont="1" applyBorder="1" applyAlignment="1" applyProtection="1">
      <alignment horizontal="center" vertical="center" shrinkToFit="1"/>
      <protection locked="0"/>
    </xf>
    <xf numFmtId="182" fontId="3" fillId="0" borderId="3" xfId="3" applyNumberFormat="1" applyFont="1" applyBorder="1" applyAlignment="1" applyProtection="1">
      <alignment horizontal="center" vertical="center" shrinkToFit="1"/>
      <protection locked="0"/>
    </xf>
    <xf numFmtId="0" fontId="3" fillId="0" borderId="36" xfId="3" applyFont="1" applyBorder="1" applyAlignment="1" applyProtection="1">
      <alignment horizontal="center" vertical="center" shrinkToFit="1"/>
      <protection locked="0"/>
    </xf>
    <xf numFmtId="0" fontId="3" fillId="0" borderId="65" xfId="3" applyFont="1" applyBorder="1" applyAlignment="1" applyProtection="1">
      <alignment horizontal="center" vertical="center" shrinkToFit="1"/>
      <protection locked="0"/>
    </xf>
    <xf numFmtId="0" fontId="3" fillId="0" borderId="17" xfId="3" applyFont="1" applyBorder="1" applyAlignment="1" applyProtection="1">
      <alignment horizontal="center" vertical="center" shrinkToFit="1"/>
      <protection locked="0"/>
    </xf>
    <xf numFmtId="0" fontId="3" fillId="0" borderId="62" xfId="3" applyFont="1" applyBorder="1" applyAlignment="1" applyProtection="1">
      <alignment horizontal="center" vertical="center" shrinkToFit="1"/>
      <protection locked="0"/>
    </xf>
    <xf numFmtId="0" fontId="3" fillId="0" borderId="38" xfId="3" applyFont="1" applyBorder="1" applyAlignment="1" applyProtection="1">
      <alignment horizontal="center" vertical="center" shrinkToFit="1"/>
      <protection locked="0"/>
    </xf>
    <xf numFmtId="0" fontId="3" fillId="0" borderId="11" xfId="3" applyFont="1" applyBorder="1" applyAlignment="1" applyProtection="1">
      <alignment horizontal="center" vertical="center" shrinkToFit="1"/>
      <protection locked="0"/>
    </xf>
    <xf numFmtId="0" fontId="6" fillId="0" borderId="44" xfId="3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25" xfId="3" applyFont="1" applyBorder="1" applyAlignment="1" applyProtection="1">
      <alignment horizontal="right" vertical="center"/>
    </xf>
    <xf numFmtId="0" fontId="5" fillId="0" borderId="14" xfId="2" applyFont="1" applyBorder="1" applyAlignment="1" applyProtection="1">
      <alignment horizontal="right" vertical="center" shrinkToFit="1"/>
    </xf>
    <xf numFmtId="0" fontId="5" fillId="2" borderId="3" xfId="2" applyFont="1" applyFill="1" applyBorder="1" applyAlignment="1" applyProtection="1">
      <alignment horizontal="right" vertical="center" shrinkToFit="1"/>
    </xf>
    <xf numFmtId="0" fontId="5" fillId="0" borderId="35" xfId="2" applyFont="1" applyBorder="1" applyAlignment="1" applyProtection="1">
      <alignment horizontal="right" vertical="center" shrinkToFit="1"/>
    </xf>
    <xf numFmtId="0" fontId="5" fillId="2" borderId="36" xfId="2" applyFont="1" applyFill="1" applyBorder="1" applyAlignment="1" applyProtection="1">
      <alignment horizontal="right" vertical="center" shrinkToFit="1"/>
    </xf>
    <xf numFmtId="0" fontId="5" fillId="0" borderId="35" xfId="2" applyFont="1" applyBorder="1" applyAlignment="1" applyProtection="1">
      <alignment horizontal="right" vertical="center" shrinkToFit="1"/>
      <protection locked="0"/>
    </xf>
    <xf numFmtId="0" fontId="5" fillId="2" borderId="36" xfId="2" applyFont="1" applyFill="1" applyBorder="1" applyAlignment="1" applyProtection="1">
      <alignment horizontal="right" vertical="center" shrinkToFit="1"/>
      <protection locked="0"/>
    </xf>
    <xf numFmtId="0" fontId="5" fillId="0" borderId="14" xfId="2" applyFont="1" applyBorder="1" applyAlignment="1" applyProtection="1">
      <alignment horizontal="right" vertical="center" shrinkToFit="1"/>
      <protection locked="0"/>
    </xf>
    <xf numFmtId="0" fontId="5" fillId="2" borderId="3" xfId="2" applyFont="1" applyFill="1" applyBorder="1" applyAlignment="1" applyProtection="1">
      <alignment horizontal="right" vertical="center" shrinkToFit="1"/>
      <protection locked="0"/>
    </xf>
    <xf numFmtId="0" fontId="5" fillId="2" borderId="11" xfId="2" applyFont="1" applyFill="1" applyBorder="1" applyAlignment="1" applyProtection="1">
      <alignment horizontal="right" vertical="center" shrinkToFit="1"/>
      <protection locked="0"/>
    </xf>
    <xf numFmtId="0" fontId="5" fillId="0" borderId="11" xfId="2" applyFont="1" applyBorder="1" applyAlignment="1" applyProtection="1">
      <alignment horizontal="right" vertical="center" shrinkToFit="1"/>
      <protection locked="0"/>
    </xf>
    <xf numFmtId="0" fontId="5" fillId="2" borderId="20" xfId="2" applyFont="1" applyFill="1" applyBorder="1" applyAlignment="1" applyProtection="1">
      <alignment horizontal="right" vertical="center" shrinkToFit="1"/>
      <protection locked="0"/>
    </xf>
    <xf numFmtId="20" fontId="3" fillId="0" borderId="67" xfId="3" applyNumberFormat="1" applyFont="1" applyBorder="1" applyAlignment="1" applyProtection="1">
      <alignment horizontal="center" vertical="center" shrinkToFit="1"/>
      <protection locked="0"/>
    </xf>
    <xf numFmtId="0" fontId="6" fillId="0" borderId="1" xfId="3" applyFont="1" applyBorder="1" applyAlignment="1" applyProtection="1">
      <alignment horizontal="center" vertical="center" shrinkToFit="1"/>
      <protection locked="0"/>
    </xf>
    <xf numFmtId="0" fontId="25" fillId="0" borderId="9" xfId="3" applyFont="1" applyBorder="1" applyAlignment="1" applyProtection="1">
      <alignment horizontal="center" vertical="center" shrinkToFit="1"/>
      <protection locked="0"/>
    </xf>
    <xf numFmtId="0" fontId="36" fillId="0" borderId="64" xfId="3" applyFont="1" applyBorder="1" applyAlignment="1" applyProtection="1">
      <alignment horizontal="center" vertical="center" shrinkToFit="1"/>
      <protection locked="0"/>
    </xf>
    <xf numFmtId="0" fontId="36" fillId="0" borderId="44" xfId="3" applyFont="1" applyBorder="1" applyAlignment="1" applyProtection="1">
      <alignment horizontal="center" vertical="center" shrinkToFit="1"/>
      <protection locked="0"/>
    </xf>
    <xf numFmtId="0" fontId="11" fillId="0" borderId="14" xfId="3" applyFont="1" applyBorder="1" applyAlignment="1" applyProtection="1">
      <alignment horizontal="center" vertical="center" shrinkToFit="1"/>
      <protection locked="0"/>
    </xf>
    <xf numFmtId="0" fontId="36" fillId="0" borderId="37" xfId="3" applyFont="1" applyBorder="1" applyAlignment="1" applyProtection="1">
      <alignment horizontal="center" vertical="center" shrinkToFit="1"/>
      <protection locked="0"/>
    </xf>
    <xf numFmtId="0" fontId="6" fillId="0" borderId="45" xfId="3" applyFont="1" applyBorder="1" applyAlignment="1" applyProtection="1">
      <alignment horizontal="center" vertical="center" shrinkToFit="1"/>
      <protection locked="0"/>
    </xf>
    <xf numFmtId="0" fontId="3" fillId="0" borderId="71" xfId="3" applyFont="1" applyBorder="1" applyAlignment="1" applyProtection="1">
      <alignment horizontal="center" vertical="center" shrinkToFit="1"/>
      <protection locked="0"/>
    </xf>
    <xf numFmtId="0" fontId="3" fillId="0" borderId="59" xfId="3" applyFont="1" applyBorder="1" applyAlignment="1" applyProtection="1">
      <alignment horizontal="center" vertical="center" shrinkToFit="1"/>
      <protection locked="0"/>
    </xf>
    <xf numFmtId="0" fontId="11" fillId="0" borderId="73" xfId="3" applyFont="1" applyBorder="1" applyAlignment="1" applyProtection="1">
      <alignment horizontal="center" vertical="center" shrinkToFit="1"/>
      <protection locked="0"/>
    </xf>
    <xf numFmtId="0" fontId="6" fillId="0" borderId="73" xfId="3" applyFont="1" applyBorder="1" applyAlignment="1" applyProtection="1">
      <alignment horizontal="center" vertical="center" shrinkToFit="1"/>
      <protection locked="0"/>
    </xf>
    <xf numFmtId="0" fontId="11" fillId="0" borderId="74" xfId="3" applyFont="1" applyBorder="1" applyAlignment="1" applyProtection="1">
      <alignment horizontal="center" vertical="center" shrinkToFit="1"/>
      <protection locked="0"/>
    </xf>
    <xf numFmtId="0" fontId="3" fillId="0" borderId="2" xfId="3" applyFont="1" applyBorder="1" applyAlignment="1" applyProtection="1">
      <alignment horizontal="center" vertical="center" shrinkToFit="1"/>
      <protection locked="0"/>
    </xf>
    <xf numFmtId="0" fontId="36" fillId="0" borderId="12" xfId="3" applyFont="1" applyBorder="1" applyAlignment="1" applyProtection="1">
      <alignment horizontal="center" vertical="center" shrinkToFit="1"/>
      <protection locked="0"/>
    </xf>
    <xf numFmtId="177" fontId="10" fillId="4" borderId="71" xfId="3" applyNumberFormat="1" applyFont="1" applyFill="1" applyBorder="1" applyAlignment="1" applyProtection="1">
      <alignment horizontal="center" vertical="center" shrinkToFit="1"/>
    </xf>
    <xf numFmtId="178" fontId="10" fillId="0" borderId="72" xfId="3" applyNumberFormat="1" applyFont="1" applyBorder="1" applyAlignment="1" applyProtection="1">
      <alignment horizontal="center" vertical="center" shrinkToFit="1"/>
    </xf>
    <xf numFmtId="0" fontId="36" fillId="0" borderId="11" xfId="3" applyFont="1" applyBorder="1" applyAlignment="1" applyProtection="1">
      <alignment horizontal="center" vertical="center" shrinkToFit="1"/>
      <protection locked="0"/>
    </xf>
    <xf numFmtId="0" fontId="36" fillId="0" borderId="71" xfId="3" applyFont="1" applyBorder="1" applyAlignment="1" applyProtection="1">
      <alignment horizontal="center" vertical="center" shrinkToFit="1"/>
      <protection locked="0"/>
    </xf>
    <xf numFmtId="0" fontId="36" fillId="0" borderId="39" xfId="3" applyFont="1" applyBorder="1" applyAlignment="1" applyProtection="1">
      <alignment horizontal="center" vertical="center" shrinkToFit="1"/>
      <protection locked="0"/>
    </xf>
    <xf numFmtId="0" fontId="6" fillId="0" borderId="39" xfId="3" applyFont="1" applyBorder="1" applyAlignment="1" applyProtection="1">
      <alignment horizontal="center" vertical="center" shrinkToFit="1"/>
      <protection locked="0"/>
    </xf>
    <xf numFmtId="177" fontId="37" fillId="4" borderId="37" xfId="3" applyNumberFormat="1" applyFont="1" applyFill="1" applyBorder="1" applyAlignment="1" applyProtection="1">
      <alignment horizontal="center" vertical="center" shrinkToFit="1"/>
    </xf>
    <xf numFmtId="178" fontId="37" fillId="0" borderId="38" xfId="3" applyNumberFormat="1" applyFont="1" applyBorder="1" applyAlignment="1" applyProtection="1">
      <alignment horizontal="center" vertical="center" shrinkToFit="1"/>
    </xf>
    <xf numFmtId="20" fontId="3" fillId="0" borderId="5" xfId="3" applyNumberFormat="1" applyFont="1" applyBorder="1" applyAlignment="1" applyProtection="1">
      <alignment horizontal="center" vertical="center" shrinkToFit="1"/>
      <protection locked="0"/>
    </xf>
    <xf numFmtId="0" fontId="6" fillId="0" borderId="64" xfId="3" applyFont="1" applyBorder="1" applyAlignment="1" applyProtection="1">
      <alignment horizontal="center" vertical="center" shrinkToFit="1"/>
      <protection locked="0"/>
    </xf>
    <xf numFmtId="0" fontId="36" fillId="0" borderId="8" xfId="3" applyFont="1" applyBorder="1" applyAlignment="1" applyProtection="1">
      <alignment horizontal="center" vertical="center" shrinkToFit="1"/>
      <protection locked="0"/>
    </xf>
    <xf numFmtId="0" fontId="6" fillId="0" borderId="38" xfId="3" applyFont="1" applyBorder="1" applyAlignment="1" applyProtection="1">
      <alignment horizontal="center" vertical="center" shrinkToFit="1"/>
      <protection locked="0"/>
    </xf>
    <xf numFmtId="0" fontId="3" fillId="0" borderId="60" xfId="3" applyFont="1" applyBorder="1" applyAlignment="1" applyProtection="1">
      <alignment horizontal="center" vertical="center" shrinkToFit="1"/>
      <protection locked="0"/>
    </xf>
    <xf numFmtId="0" fontId="3" fillId="0" borderId="72" xfId="3" applyFont="1" applyBorder="1" applyAlignment="1" applyProtection="1">
      <alignment horizontal="center" vertical="center" shrinkToFit="1"/>
      <protection locked="0"/>
    </xf>
    <xf numFmtId="177" fontId="37" fillId="4" borderId="35" xfId="3" applyNumberFormat="1" applyFont="1" applyFill="1" applyBorder="1" applyAlignment="1" applyProtection="1">
      <alignment horizontal="center" vertical="center" shrinkToFit="1"/>
    </xf>
    <xf numFmtId="178" fontId="37" fillId="0" borderId="36" xfId="3" applyNumberFormat="1" applyFont="1" applyBorder="1" applyAlignment="1" applyProtection="1">
      <alignment horizontal="center" vertical="center" shrinkToFit="1"/>
    </xf>
    <xf numFmtId="0" fontId="11" fillId="0" borderId="17" xfId="0" applyFont="1" applyBorder="1" applyAlignment="1" applyProtection="1">
      <alignment horizontal="center" vertical="center" shrinkToFit="1"/>
      <protection locked="0"/>
    </xf>
    <xf numFmtId="177" fontId="37" fillId="4" borderId="64" xfId="3" applyNumberFormat="1" applyFont="1" applyFill="1" applyBorder="1" applyAlignment="1" applyProtection="1">
      <alignment horizontal="center" vertical="center" shrinkToFit="1"/>
    </xf>
    <xf numFmtId="178" fontId="37" fillId="0" borderId="65" xfId="3" applyNumberFormat="1" applyFont="1" applyBorder="1" applyAlignment="1" applyProtection="1">
      <alignment horizontal="center" vertical="center" shrinkToFit="1"/>
    </xf>
    <xf numFmtId="177" fontId="10" fillId="4" borderId="80" xfId="3" applyNumberFormat="1" applyFont="1" applyFill="1" applyBorder="1" applyAlignment="1" applyProtection="1">
      <alignment horizontal="center" vertical="center" shrinkToFit="1"/>
    </xf>
    <xf numFmtId="178" fontId="10" fillId="0" borderId="81" xfId="3" applyNumberFormat="1" applyFont="1" applyBorder="1" applyAlignment="1" applyProtection="1">
      <alignment horizontal="center" vertical="center" shrinkToFit="1"/>
    </xf>
    <xf numFmtId="0" fontId="36" fillId="0" borderId="82" xfId="3" applyFont="1" applyBorder="1" applyAlignment="1" applyProtection="1">
      <alignment horizontal="center" vertical="center" shrinkToFit="1"/>
      <protection locked="0"/>
    </xf>
    <xf numFmtId="0" fontId="3" fillId="0" borderId="52" xfId="3" applyFont="1" applyBorder="1" applyAlignment="1" applyProtection="1">
      <alignment horizontal="center" vertical="center" shrinkToFit="1"/>
      <protection locked="0"/>
    </xf>
    <xf numFmtId="0" fontId="3" fillId="0" borderId="80" xfId="3" applyFont="1" applyBorder="1" applyAlignment="1" applyProtection="1">
      <alignment horizontal="center" vertical="center" shrinkToFit="1"/>
      <protection locked="0"/>
    </xf>
    <xf numFmtId="0" fontId="3" fillId="0" borderId="81" xfId="3" applyFont="1" applyBorder="1" applyAlignment="1" applyProtection="1">
      <alignment horizontal="center" vertical="center" shrinkToFit="1"/>
      <protection locked="0"/>
    </xf>
    <xf numFmtId="0" fontId="3" fillId="0" borderId="83" xfId="3" applyFont="1" applyBorder="1" applyAlignment="1" applyProtection="1">
      <alignment horizontal="center" vertical="center" shrinkToFit="1"/>
      <protection locked="0"/>
    </xf>
    <xf numFmtId="0" fontId="36" fillId="0" borderId="80" xfId="3" applyFont="1" applyBorder="1" applyAlignment="1" applyProtection="1">
      <alignment horizontal="center" vertical="center" shrinkToFit="1"/>
      <protection locked="0"/>
    </xf>
    <xf numFmtId="0" fontId="6" fillId="0" borderId="83" xfId="3" applyFont="1" applyBorder="1" applyAlignment="1" applyProtection="1">
      <alignment horizontal="center" vertical="center" shrinkToFit="1"/>
      <protection locked="0"/>
    </xf>
    <xf numFmtId="0" fontId="11" fillId="0" borderId="81" xfId="3" applyFont="1" applyBorder="1" applyAlignment="1" applyProtection="1">
      <alignment horizontal="center" vertical="center" shrinkToFit="1"/>
      <protection locked="0"/>
    </xf>
    <xf numFmtId="0" fontId="11" fillId="0" borderId="82" xfId="3" applyFont="1" applyBorder="1" applyAlignment="1" applyProtection="1">
      <alignment horizontal="center" vertical="center" shrinkToFit="1"/>
      <protection locked="0"/>
    </xf>
    <xf numFmtId="0" fontId="6" fillId="0" borderId="82" xfId="3" applyFont="1" applyBorder="1" applyAlignment="1" applyProtection="1">
      <alignment horizontal="center" vertical="center" shrinkToFit="1"/>
      <protection locked="0"/>
    </xf>
    <xf numFmtId="0" fontId="11" fillId="0" borderId="84" xfId="3" applyFont="1" applyBorder="1" applyAlignment="1" applyProtection="1">
      <alignment horizontal="center" vertical="center" shrinkToFit="1"/>
      <protection locked="0"/>
    </xf>
    <xf numFmtId="0" fontId="36" fillId="0" borderId="83" xfId="3" applyFont="1" applyBorder="1" applyAlignment="1" applyProtection="1">
      <alignment horizontal="center" vertical="center" shrinkToFit="1"/>
      <protection locked="0"/>
    </xf>
    <xf numFmtId="0" fontId="6" fillId="10" borderId="37" xfId="3" applyFont="1" applyFill="1" applyBorder="1" applyAlignment="1" applyProtection="1">
      <alignment horizontal="center" vertical="center" shrinkToFit="1"/>
      <protection locked="0"/>
    </xf>
    <xf numFmtId="0" fontId="6" fillId="0" borderId="71" xfId="3" applyFont="1" applyBorder="1" applyAlignment="1" applyProtection="1">
      <alignment horizontal="center" vertical="center" shrinkToFit="1"/>
      <protection locked="0"/>
    </xf>
    <xf numFmtId="0" fontId="6" fillId="0" borderId="80" xfId="3" applyFont="1" applyBorder="1" applyAlignment="1" applyProtection="1">
      <alignment horizontal="center" vertical="center" shrinkToFit="1"/>
      <protection locked="0"/>
    </xf>
    <xf numFmtId="20" fontId="3" fillId="0" borderId="38" xfId="3" applyNumberFormat="1" applyFont="1" applyBorder="1" applyAlignment="1" applyProtection="1">
      <alignment horizontal="center" vertical="center" shrinkToFit="1"/>
      <protection locked="0"/>
    </xf>
    <xf numFmtId="0" fontId="36" fillId="0" borderId="1" xfId="3" applyFont="1" applyBorder="1" applyAlignment="1" applyProtection="1">
      <alignment horizontal="center" vertical="center" shrinkToFit="1"/>
      <protection locked="0"/>
    </xf>
    <xf numFmtId="0" fontId="36" fillId="0" borderId="15" xfId="3" applyFont="1" applyBorder="1" applyAlignment="1" applyProtection="1">
      <alignment horizontal="center" vertical="center" shrinkToFit="1"/>
      <protection locked="0"/>
    </xf>
    <xf numFmtId="0" fontId="3" fillId="7" borderId="35" xfId="3" applyFont="1" applyFill="1" applyBorder="1" applyAlignment="1" applyProtection="1">
      <alignment horizontal="center" vertical="center" shrinkToFit="1"/>
      <protection locked="0"/>
    </xf>
    <xf numFmtId="0" fontId="3" fillId="7" borderId="14" xfId="3" applyFont="1" applyFill="1" applyBorder="1" applyAlignment="1" applyProtection="1">
      <alignment horizontal="center" vertical="center" shrinkToFit="1"/>
      <protection locked="0"/>
    </xf>
    <xf numFmtId="0" fontId="3" fillId="7" borderId="1" xfId="3" applyFont="1" applyFill="1" applyBorder="1" applyAlignment="1" applyProtection="1">
      <alignment horizontal="center" vertical="center" shrinkToFit="1"/>
      <protection locked="0"/>
    </xf>
    <xf numFmtId="0" fontId="3" fillId="7" borderId="37" xfId="3" applyFont="1" applyFill="1" applyBorder="1" applyAlignment="1" applyProtection="1">
      <alignment horizontal="center" vertical="center" shrinkToFit="1"/>
      <protection locked="0"/>
    </xf>
    <xf numFmtId="0" fontId="3" fillId="7" borderId="9" xfId="3" applyFont="1" applyFill="1" applyBorder="1" applyAlignment="1" applyProtection="1">
      <alignment horizontal="center" vertical="center" shrinkToFit="1"/>
      <protection locked="0"/>
    </xf>
    <xf numFmtId="0" fontId="3" fillId="7" borderId="83" xfId="3" applyFont="1" applyFill="1" applyBorder="1" applyAlignment="1" applyProtection="1">
      <alignment horizontal="center" vertical="center" shrinkToFit="1"/>
      <protection locked="0"/>
    </xf>
    <xf numFmtId="0" fontId="3" fillId="11" borderId="35" xfId="3" applyFont="1" applyFill="1" applyBorder="1" applyAlignment="1" applyProtection="1">
      <alignment horizontal="center" vertical="center" shrinkToFit="1"/>
      <protection locked="0"/>
    </xf>
    <xf numFmtId="0" fontId="3" fillId="11" borderId="14" xfId="3" applyFont="1" applyFill="1" applyBorder="1" applyAlignment="1" applyProtection="1">
      <alignment horizontal="center" vertical="center" shrinkToFit="1"/>
      <protection locked="0"/>
    </xf>
    <xf numFmtId="0" fontId="3" fillId="11" borderId="37" xfId="3" applyFont="1" applyFill="1" applyBorder="1" applyAlignment="1" applyProtection="1">
      <alignment horizontal="center" vertical="center" shrinkToFit="1"/>
      <protection locked="0"/>
    </xf>
    <xf numFmtId="0" fontId="3" fillId="11" borderId="8" xfId="3" applyFont="1" applyFill="1" applyBorder="1" applyAlignment="1" applyProtection="1">
      <alignment horizontal="center" vertical="center" shrinkToFit="1"/>
      <protection locked="0"/>
    </xf>
    <xf numFmtId="0" fontId="3" fillId="11" borderId="45" xfId="3" applyFont="1" applyFill="1" applyBorder="1" applyAlignment="1" applyProtection="1">
      <alignment horizontal="center" vertical="center" shrinkToFit="1"/>
      <protection locked="0"/>
    </xf>
    <xf numFmtId="0" fontId="6" fillId="10" borderId="35" xfId="3" applyFont="1" applyFill="1" applyBorder="1" applyAlignment="1" applyProtection="1">
      <alignment horizontal="center" vertical="center" shrinkToFit="1"/>
      <protection locked="0"/>
    </xf>
    <xf numFmtId="0" fontId="6" fillId="10" borderId="15" xfId="3" applyFont="1" applyFill="1" applyBorder="1" applyAlignment="1" applyProtection="1">
      <alignment horizontal="center" vertical="center" shrinkToFit="1"/>
      <protection locked="0"/>
    </xf>
    <xf numFmtId="0" fontId="6" fillId="10" borderId="14" xfId="3" applyFont="1" applyFill="1" applyBorder="1" applyAlignment="1" applyProtection="1">
      <alignment horizontal="center" vertical="center" shrinkToFit="1"/>
      <protection locked="0"/>
    </xf>
    <xf numFmtId="0" fontId="6" fillId="10" borderId="45" xfId="3" applyFont="1" applyFill="1" applyBorder="1" applyAlignment="1" applyProtection="1">
      <alignment horizontal="center" vertical="center" shrinkToFit="1"/>
      <protection locked="0"/>
    </xf>
    <xf numFmtId="0" fontId="6" fillId="10" borderId="68" xfId="3" applyFont="1" applyFill="1" applyBorder="1" applyAlignment="1" applyProtection="1">
      <alignment horizontal="center" vertical="center" shrinkToFit="1"/>
      <protection locked="0"/>
    </xf>
    <xf numFmtId="0" fontId="3" fillId="11" borderId="9" xfId="3" applyFont="1" applyFill="1" applyBorder="1" applyAlignment="1" applyProtection="1">
      <alignment horizontal="center" vertical="center" shrinkToFit="1"/>
      <protection locked="0"/>
    </xf>
    <xf numFmtId="176" fontId="33" fillId="0" borderId="0" xfId="2" applyNumberFormat="1" applyFont="1" applyAlignment="1" applyProtection="1">
      <alignment horizontal="left" vertical="center"/>
      <protection locked="0"/>
    </xf>
    <xf numFmtId="176" fontId="34" fillId="0" borderId="0" xfId="0" applyNumberFormat="1" applyFont="1" applyProtection="1">
      <protection locked="0"/>
    </xf>
    <xf numFmtId="176" fontId="27" fillId="0" borderId="47" xfId="0" applyNumberFormat="1" applyFont="1" applyBorder="1" applyAlignment="1">
      <alignment horizontal="center" vertical="center" shrinkToFit="1"/>
    </xf>
    <xf numFmtId="0" fontId="28" fillId="0" borderId="46" xfId="0" applyFont="1" applyBorder="1" applyAlignment="1">
      <alignment horizontal="center" vertical="center" shrinkToFit="1"/>
    </xf>
    <xf numFmtId="0" fontId="28" fillId="0" borderId="48" xfId="0" applyFont="1" applyBorder="1" applyAlignment="1">
      <alignment horizontal="center" vertical="center" shrinkToFit="1"/>
    </xf>
    <xf numFmtId="0" fontId="28" fillId="0" borderId="51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28" fillId="0" borderId="21" xfId="0" applyFont="1" applyBorder="1" applyAlignment="1">
      <alignment horizontal="center" vertical="center" shrinkToFit="1"/>
    </xf>
    <xf numFmtId="0" fontId="28" fillId="0" borderId="53" xfId="0" applyFont="1" applyBorder="1" applyAlignment="1">
      <alignment horizontal="center" vertical="center" shrinkToFit="1"/>
    </xf>
    <xf numFmtId="0" fontId="28" fillId="0" borderId="26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11" fillId="0" borderId="49" xfId="0" applyFont="1" applyBorder="1" applyAlignment="1" applyProtection="1">
      <alignment horizontal="center" vertical="top" textRotation="255" shrinkToFit="1"/>
      <protection locked="0"/>
    </xf>
    <xf numFmtId="0" fontId="0" fillId="0" borderId="6" xfId="0" applyBorder="1" applyAlignment="1">
      <alignment horizontal="center" vertical="top" textRotation="255" shrinkToFit="1"/>
    </xf>
    <xf numFmtId="0" fontId="0" fillId="0" borderId="25" xfId="0" applyBorder="1" applyAlignment="1">
      <alignment horizontal="center" vertical="top" textRotation="255" shrinkToFit="1"/>
    </xf>
    <xf numFmtId="0" fontId="12" fillId="0" borderId="47" xfId="0" applyFont="1" applyBorder="1" applyAlignment="1" applyProtection="1">
      <alignment vertical="top" textRotation="255" shrinkToFit="1"/>
      <protection locked="0"/>
    </xf>
    <xf numFmtId="0" fontId="24" fillId="0" borderId="51" xfId="0" applyFont="1" applyBorder="1" applyAlignment="1" applyProtection="1">
      <alignment vertical="top" textRotation="255" shrinkToFit="1"/>
      <protection locked="0"/>
    </xf>
    <xf numFmtId="0" fontId="12" fillId="0" borderId="49" xfId="0" applyFont="1" applyBorder="1" applyAlignment="1" applyProtection="1">
      <alignment vertical="top" textRotation="255" shrinkToFit="1"/>
      <protection locked="0"/>
    </xf>
    <xf numFmtId="0" fontId="24" fillId="0" borderId="6" xfId="0" applyFont="1" applyBorder="1" applyAlignment="1" applyProtection="1">
      <alignment vertical="top" textRotation="255" shrinkToFit="1"/>
      <protection locked="0"/>
    </xf>
    <xf numFmtId="0" fontId="12" fillId="0" borderId="48" xfId="0" applyFont="1" applyBorder="1" applyAlignment="1" applyProtection="1">
      <alignment vertical="top" textRotation="255" shrinkToFit="1"/>
      <protection locked="0"/>
    </xf>
    <xf numFmtId="0" fontId="24" fillId="0" borderId="21" xfId="0" applyFont="1" applyBorder="1" applyAlignment="1" applyProtection="1">
      <alignment vertical="top" textRotation="255" shrinkToFit="1"/>
      <protection locked="0"/>
    </xf>
    <xf numFmtId="0" fontId="24" fillId="0" borderId="27" xfId="0" applyFont="1" applyBorder="1" applyAlignment="1" applyProtection="1">
      <alignment vertical="top" textRotation="255" shrinkToFit="1"/>
      <protection locked="0"/>
    </xf>
    <xf numFmtId="0" fontId="12" fillId="0" borderId="75" xfId="0" applyFont="1" applyBorder="1" applyAlignment="1" applyProtection="1">
      <alignment vertical="top" textRotation="255" shrinkToFit="1"/>
      <protection locked="0"/>
    </xf>
    <xf numFmtId="0" fontId="24" fillId="0" borderId="76" xfId="0" applyFont="1" applyBorder="1" applyAlignment="1" applyProtection="1">
      <alignment vertical="top" textRotation="255" shrinkToFit="1"/>
      <protection locked="0"/>
    </xf>
    <xf numFmtId="0" fontId="24" fillId="0" borderId="77" xfId="0" applyFont="1" applyBorder="1" applyAlignment="1" applyProtection="1">
      <alignment vertical="top" textRotation="255" shrinkToFit="1"/>
      <protection locked="0"/>
    </xf>
    <xf numFmtId="0" fontId="12" fillId="0" borderId="50" xfId="0" applyFont="1" applyBorder="1" applyAlignment="1" applyProtection="1">
      <alignment vertical="top" textRotation="255" shrinkToFit="1"/>
      <protection locked="0"/>
    </xf>
    <xf numFmtId="0" fontId="24" fillId="0" borderId="78" xfId="0" applyFont="1" applyBorder="1" applyAlignment="1" applyProtection="1">
      <alignment vertical="top" textRotation="255" shrinkToFit="1"/>
      <protection locked="0"/>
    </xf>
    <xf numFmtId="0" fontId="24" fillId="0" borderId="79" xfId="0" applyFont="1" applyBorder="1" applyAlignment="1" applyProtection="1">
      <alignment vertical="top" textRotation="255" shrinkToFit="1"/>
      <protection locked="0"/>
    </xf>
    <xf numFmtId="0" fontId="12" fillId="0" borderId="46" xfId="0" applyFont="1" applyBorder="1" applyAlignment="1" applyProtection="1">
      <alignment vertical="top" textRotation="255" shrinkToFit="1"/>
      <protection locked="0"/>
    </xf>
    <xf numFmtId="0" fontId="24" fillId="0" borderId="0" xfId="0" applyFont="1" applyAlignment="1" applyProtection="1">
      <alignment vertical="top" textRotation="255" shrinkToFit="1"/>
      <protection locked="0"/>
    </xf>
    <xf numFmtId="0" fontId="24" fillId="0" borderId="26" xfId="0" applyFont="1" applyBorder="1" applyAlignment="1" applyProtection="1">
      <alignment vertical="top" textRotation="255" shrinkToFit="1"/>
      <protection locked="0"/>
    </xf>
    <xf numFmtId="0" fontId="12" fillId="0" borderId="19" xfId="0" applyFont="1" applyBorder="1" applyAlignment="1" applyProtection="1">
      <alignment vertical="top" textRotation="255" shrinkToFit="1"/>
      <protection locked="0"/>
    </xf>
    <xf numFmtId="0" fontId="24" fillId="0" borderId="10" xfId="0" applyFont="1" applyBorder="1" applyAlignment="1" applyProtection="1">
      <alignment vertical="top" textRotation="255" shrinkToFit="1"/>
      <protection locked="0"/>
    </xf>
    <xf numFmtId="0" fontId="12" fillId="0" borderId="0" xfId="0" applyFont="1" applyAlignment="1" applyProtection="1">
      <alignment vertical="top" textRotation="255" shrinkToFit="1"/>
      <protection locked="0"/>
    </xf>
    <xf numFmtId="0" fontId="12" fillId="0" borderId="26" xfId="0" applyFont="1" applyBorder="1" applyAlignment="1" applyProtection="1">
      <alignment vertical="top" textRotation="255" shrinkToFit="1"/>
      <protection locked="0"/>
    </xf>
    <xf numFmtId="0" fontId="12" fillId="0" borderId="58" xfId="0" applyFont="1" applyBorder="1" applyAlignment="1" applyProtection="1">
      <alignment vertical="top" textRotation="255" shrinkToFit="1"/>
      <protection locked="0"/>
    </xf>
    <xf numFmtId="0" fontId="24" fillId="0" borderId="54" xfId="0" applyFont="1" applyBorder="1" applyAlignment="1" applyProtection="1">
      <alignment vertical="top" textRotation="255" shrinkToFit="1"/>
      <protection locked="0"/>
    </xf>
    <xf numFmtId="0" fontId="24" fillId="0" borderId="56" xfId="0" applyFont="1" applyBorder="1" applyAlignment="1" applyProtection="1">
      <alignment vertical="top" textRotation="255" shrinkToFit="1"/>
      <protection locked="0"/>
    </xf>
    <xf numFmtId="0" fontId="12" fillId="6" borderId="48" xfId="0" applyFont="1" applyFill="1" applyBorder="1" applyAlignment="1" applyProtection="1">
      <alignment vertical="top" textRotation="255" shrinkToFit="1"/>
      <protection locked="0"/>
    </xf>
    <xf numFmtId="0" fontId="24" fillId="6" borderId="21" xfId="0" applyFont="1" applyFill="1" applyBorder="1" applyAlignment="1" applyProtection="1">
      <alignment vertical="top" textRotation="255" shrinkToFit="1"/>
      <protection locked="0"/>
    </xf>
    <xf numFmtId="0" fontId="24" fillId="6" borderId="27" xfId="0" applyFont="1" applyFill="1" applyBorder="1" applyAlignment="1" applyProtection="1">
      <alignment vertical="top" textRotation="255" shrinkToFit="1"/>
      <protection locked="0"/>
    </xf>
    <xf numFmtId="0" fontId="12" fillId="6" borderId="46" xfId="0" applyFont="1" applyFill="1" applyBorder="1" applyAlignment="1" applyProtection="1">
      <alignment vertical="top" textRotation="255" shrinkToFit="1"/>
      <protection locked="0"/>
    </xf>
    <xf numFmtId="0" fontId="24" fillId="6" borderId="0" xfId="0" applyFont="1" applyFill="1" applyAlignment="1" applyProtection="1">
      <alignment vertical="top" textRotation="255" shrinkToFit="1"/>
      <protection locked="0"/>
    </xf>
    <xf numFmtId="0" fontId="12" fillId="6" borderId="19" xfId="0" applyFont="1" applyFill="1" applyBorder="1" applyAlignment="1" applyProtection="1">
      <alignment vertical="top" textRotation="255" shrinkToFit="1"/>
      <protection locked="0"/>
    </xf>
    <xf numFmtId="0" fontId="24" fillId="6" borderId="10" xfId="0" applyFont="1" applyFill="1" applyBorder="1" applyAlignment="1" applyProtection="1">
      <alignment vertical="top" textRotation="255" shrinkToFit="1"/>
      <protection locked="0"/>
    </xf>
    <xf numFmtId="0" fontId="24" fillId="0" borderId="25" xfId="0" applyFont="1" applyBorder="1" applyAlignment="1" applyProtection="1">
      <alignment vertical="top" textRotation="255" shrinkToFit="1"/>
      <protection locked="0"/>
    </xf>
    <xf numFmtId="0" fontId="12" fillId="6" borderId="49" xfId="0" applyFont="1" applyFill="1" applyBorder="1" applyAlignment="1" applyProtection="1">
      <alignment vertical="top" textRotation="255" shrinkToFit="1"/>
      <protection locked="0"/>
    </xf>
    <xf numFmtId="0" fontId="24" fillId="6" borderId="6" xfId="0" applyFont="1" applyFill="1" applyBorder="1" applyAlignment="1" applyProtection="1">
      <alignment vertical="top" textRotation="255" shrinkToFit="1"/>
      <protection locked="0"/>
    </xf>
    <xf numFmtId="0" fontId="24" fillId="6" borderId="25" xfId="0" applyFont="1" applyFill="1" applyBorder="1" applyAlignment="1" applyProtection="1">
      <alignment vertical="top" textRotation="255" shrinkToFit="1"/>
      <protection locked="0"/>
    </xf>
    <xf numFmtId="0" fontId="24" fillId="6" borderId="16" xfId="0" applyFont="1" applyFill="1" applyBorder="1" applyAlignment="1" applyProtection="1">
      <alignment vertical="top" textRotation="255" shrinkToFit="1"/>
      <protection locked="0"/>
    </xf>
    <xf numFmtId="0" fontId="12" fillId="6" borderId="50" xfId="0" applyFont="1" applyFill="1" applyBorder="1" applyAlignment="1" applyProtection="1">
      <alignment vertical="top" textRotation="255" shrinkToFit="1"/>
      <protection locked="0"/>
    </xf>
    <xf numFmtId="0" fontId="24" fillId="6" borderId="78" xfId="0" applyFont="1" applyFill="1" applyBorder="1" applyAlignment="1" applyProtection="1">
      <alignment vertical="top" textRotation="255" shrinkToFit="1"/>
      <protection locked="0"/>
    </xf>
    <xf numFmtId="0" fontId="12" fillId="6" borderId="55" xfId="0" applyFont="1" applyFill="1" applyBorder="1" applyAlignment="1" applyProtection="1">
      <alignment vertical="top" textRotation="255" shrinkToFit="1"/>
      <protection locked="0"/>
    </xf>
    <xf numFmtId="0" fontId="24" fillId="6" borderId="70" xfId="0" applyFont="1" applyFill="1" applyBorder="1" applyAlignment="1" applyProtection="1">
      <alignment vertical="top" textRotation="255" shrinkToFit="1"/>
      <protection locked="0"/>
    </xf>
    <xf numFmtId="0" fontId="20" fillId="0" borderId="46" xfId="0" applyFont="1" applyBorder="1" applyAlignment="1" applyProtection="1">
      <alignment vertical="center" shrinkToFit="1"/>
      <protection locked="0"/>
    </xf>
    <xf numFmtId="0" fontId="21" fillId="0" borderId="46" xfId="0" applyFont="1" applyBorder="1" applyAlignment="1">
      <alignment vertical="center" shrinkToFit="1"/>
    </xf>
    <xf numFmtId="0" fontId="21" fillId="0" borderId="48" xfId="0" applyFont="1" applyBorder="1" applyAlignment="1">
      <alignment vertical="center" shrinkToFit="1"/>
    </xf>
    <xf numFmtId="181" fontId="22" fillId="0" borderId="49" xfId="0" applyNumberFormat="1" applyFont="1" applyBorder="1" applyAlignment="1" applyProtection="1">
      <alignment vertical="top" shrinkToFit="1"/>
      <protection locked="0"/>
    </xf>
    <xf numFmtId="181" fontId="23" fillId="0" borderId="50" xfId="0" applyNumberFormat="1" applyFont="1" applyBorder="1" applyAlignment="1">
      <alignment vertical="top" shrinkToFit="1"/>
    </xf>
    <xf numFmtId="0" fontId="20" fillId="0" borderId="4" xfId="0" applyFont="1" applyBorder="1" applyAlignment="1" applyProtection="1">
      <alignment vertical="center" shrinkToFit="1"/>
      <protection locked="0"/>
    </xf>
    <xf numFmtId="0" fontId="21" fillId="0" borderId="4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180" fontId="23" fillId="0" borderId="3" xfId="0" applyNumberFormat="1" applyFont="1" applyBorder="1" applyAlignment="1">
      <alignment vertical="top" shrinkToFit="1"/>
    </xf>
    <xf numFmtId="180" fontId="23" fillId="0" borderId="52" xfId="0" applyNumberFormat="1" applyFont="1" applyBorder="1" applyAlignment="1">
      <alignment vertical="top" shrinkToFit="1"/>
    </xf>
    <xf numFmtId="0" fontId="5" fillId="3" borderId="55" xfId="2" applyFont="1" applyFill="1" applyBorder="1" applyAlignment="1" applyProtection="1">
      <alignment horizontal="center" vertical="center"/>
    </xf>
    <xf numFmtId="0" fontId="5" fillId="3" borderId="57" xfId="2" applyFont="1" applyFill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 shrinkToFit="1"/>
      <protection locked="0"/>
    </xf>
    <xf numFmtId="0" fontId="0" fillId="0" borderId="54" xfId="0" applyBorder="1" applyAlignment="1" applyProtection="1">
      <alignment horizontal="center" vertical="center" shrinkToFit="1"/>
      <protection locked="0"/>
    </xf>
    <xf numFmtId="0" fontId="10" fillId="0" borderId="14" xfId="2" applyFont="1" applyBorder="1" applyAlignment="1" applyProtection="1">
      <alignment horizontal="center" vertical="center" shrinkToFit="1"/>
      <protection locked="0"/>
    </xf>
    <xf numFmtId="0" fontId="10" fillId="0" borderId="1" xfId="2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11" fillId="0" borderId="58" xfId="0" applyFont="1" applyBorder="1" applyAlignment="1" applyProtection="1">
      <alignment horizontal="center" vertical="center" shrinkToFit="1"/>
      <protection locked="0"/>
    </xf>
    <xf numFmtId="0" fontId="0" fillId="0" borderId="56" xfId="0" applyBorder="1" applyAlignment="1" applyProtection="1">
      <alignment horizontal="center" vertical="center" shrinkToFit="1"/>
      <protection locked="0"/>
    </xf>
    <xf numFmtId="0" fontId="10" fillId="0" borderId="35" xfId="2" applyFont="1" applyBorder="1" applyAlignment="1" applyProtection="1">
      <alignment horizontal="center" vertical="center" shrinkToFit="1"/>
      <protection locked="0"/>
    </xf>
    <xf numFmtId="0" fontId="10" fillId="0" borderId="45" xfId="2" applyFont="1" applyBorder="1" applyAlignment="1" applyProtection="1">
      <alignment horizontal="center" vertical="center" shrinkToFit="1"/>
      <protection locked="0"/>
    </xf>
    <xf numFmtId="0" fontId="0" fillId="0" borderId="45" xfId="0" applyBorder="1" applyAlignment="1" applyProtection="1">
      <alignment horizontal="center" vertical="center" shrinkToFit="1"/>
      <protection locked="0"/>
    </xf>
    <xf numFmtId="0" fontId="0" fillId="0" borderId="37" xfId="0" applyBorder="1" applyAlignment="1" applyProtection="1">
      <alignment horizontal="center" vertical="center" shrinkToFit="1"/>
      <protection locked="0"/>
    </xf>
    <xf numFmtId="0" fontId="5" fillId="0" borderId="54" xfId="0" applyFont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2" fillId="3" borderId="37" xfId="3" applyFont="1" applyFill="1" applyBorder="1" applyAlignment="1" applyProtection="1">
      <alignment horizontal="center" vertical="center" wrapText="1" shrinkToFit="1"/>
    </xf>
    <xf numFmtId="0" fontId="12" fillId="3" borderId="38" xfId="3" applyFont="1" applyFill="1" applyBorder="1" applyAlignment="1" applyProtection="1">
      <alignment horizontal="center" vertical="center" shrinkToFit="1"/>
    </xf>
    <xf numFmtId="0" fontId="5" fillId="3" borderId="15" xfId="3" applyFont="1" applyFill="1" applyBorder="1" applyAlignment="1" applyProtection="1">
      <alignment horizontal="center" vertical="center" wrapText="1" shrinkToFit="1"/>
    </xf>
    <xf numFmtId="0" fontId="5" fillId="3" borderId="17" xfId="3" applyFont="1" applyFill="1" applyBorder="1" applyAlignment="1" applyProtection="1">
      <alignment horizontal="center" vertical="center" shrinkToFit="1"/>
    </xf>
    <xf numFmtId="0" fontId="5" fillId="3" borderId="19" xfId="3" applyFont="1" applyFill="1" applyBorder="1" applyAlignment="1" applyProtection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5" fillId="3" borderId="15" xfId="2" applyFont="1" applyFill="1" applyBorder="1" applyAlignment="1" applyProtection="1">
      <alignment horizontal="center" vertical="center"/>
    </xf>
    <xf numFmtId="0" fontId="5" fillId="3" borderId="17" xfId="2" applyFont="1" applyFill="1" applyBorder="1" applyAlignment="1" applyProtection="1">
      <alignment horizontal="center" vertical="center"/>
    </xf>
    <xf numFmtId="0" fontId="0" fillId="0" borderId="59" xfId="0" applyBorder="1" applyAlignment="1" applyProtection="1">
      <alignment horizontal="center" vertical="center" shrinkToFit="1"/>
      <protection locked="0"/>
    </xf>
    <xf numFmtId="0" fontId="10" fillId="0" borderId="11" xfId="2" applyFont="1" applyBorder="1" applyAlignment="1" applyProtection="1">
      <alignment horizontal="center" vertical="center" shrinkToFit="1"/>
      <protection locked="0"/>
    </xf>
    <xf numFmtId="0" fontId="10" fillId="0" borderId="12" xfId="2" applyFont="1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11" fillId="0" borderId="60" xfId="0" applyFont="1" applyBorder="1" applyAlignment="1" applyProtection="1">
      <alignment horizontal="center" vertical="center" shrinkToFit="1"/>
      <protection locked="0"/>
    </xf>
    <xf numFmtId="0" fontId="0" fillId="0" borderId="61" xfId="0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28" xfId="0" applyFont="1" applyBorder="1" applyAlignment="1">
      <alignment horizontal="left" vertical="center" shrinkToFit="1"/>
    </xf>
    <xf numFmtId="0" fontId="0" fillId="0" borderId="29" xfId="0" applyBorder="1" applyAlignment="1">
      <alignment shrinkToFit="1"/>
    </xf>
    <xf numFmtId="0" fontId="29" fillId="0" borderId="6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21" xfId="0" applyBorder="1" applyAlignment="1">
      <alignment shrinkToFit="1"/>
    </xf>
    <xf numFmtId="0" fontId="10" fillId="0" borderId="11" xfId="0" applyFont="1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11" fillId="0" borderId="6" xfId="0" applyFont="1" applyBorder="1" applyAlignment="1">
      <alignment shrinkToFit="1"/>
    </xf>
    <xf numFmtId="0" fontId="10" fillId="8" borderId="11" xfId="0" applyFont="1" applyFill="1" applyBorder="1" applyAlignment="1">
      <alignment vertical="center" shrinkToFit="1"/>
    </xf>
    <xf numFmtId="0" fontId="0" fillId="8" borderId="13" xfId="0" applyFill="1" applyBorder="1" applyAlignment="1">
      <alignment vertical="center" shrinkToFit="1"/>
    </xf>
    <xf numFmtId="0" fontId="31" fillId="0" borderId="6" xfId="0" applyFont="1" applyBorder="1" applyAlignment="1">
      <alignment vertical="center" shrinkToFit="1"/>
    </xf>
    <xf numFmtId="0" fontId="32" fillId="0" borderId="0" xfId="0" applyFont="1" applyAlignment="1">
      <alignment shrinkToFit="1"/>
    </xf>
    <xf numFmtId="0" fontId="32" fillId="0" borderId="21" xfId="0" applyFont="1" applyBorder="1" applyAlignment="1">
      <alignment shrinkToFit="1"/>
    </xf>
    <xf numFmtId="0" fontId="0" fillId="0" borderId="13" xfId="0" applyBorder="1" applyAlignment="1">
      <alignment shrinkToFit="1"/>
    </xf>
    <xf numFmtId="0" fontId="26" fillId="0" borderId="31" xfId="0" applyFont="1" applyBorder="1" applyAlignment="1">
      <alignment horizontal="center" vertical="center" shrinkToFit="1"/>
    </xf>
    <xf numFmtId="0" fontId="26" fillId="0" borderId="32" xfId="0" applyFont="1" applyBorder="1" applyAlignment="1">
      <alignment shrinkToFit="1"/>
    </xf>
    <xf numFmtId="0" fontId="26" fillId="0" borderId="33" xfId="0" applyFont="1" applyBorder="1" applyAlignment="1">
      <alignment shrinkToFit="1"/>
    </xf>
    <xf numFmtId="0" fontId="10" fillId="9" borderId="20" xfId="0" applyFont="1" applyFill="1" applyBorder="1" applyAlignment="1">
      <alignment horizontal="center" vertical="center" shrinkToFit="1"/>
    </xf>
    <xf numFmtId="0" fontId="0" fillId="9" borderId="34" xfId="0" applyFill="1" applyBorder="1" applyAlignment="1">
      <alignment shrinkToFit="1"/>
    </xf>
    <xf numFmtId="0" fontId="11" fillId="0" borderId="6" xfId="0" applyFont="1" applyBorder="1" applyAlignment="1">
      <alignment vertical="center" shrinkToFit="1"/>
    </xf>
    <xf numFmtId="0" fontId="10" fillId="7" borderId="11" xfId="0" applyFont="1" applyFill="1" applyBorder="1" applyAlignment="1">
      <alignment vertical="center" shrinkToFit="1"/>
    </xf>
    <xf numFmtId="0" fontId="0" fillId="7" borderId="13" xfId="0" applyFill="1" applyBorder="1" applyAlignment="1">
      <alignment vertical="center" shrinkToFit="1"/>
    </xf>
    <xf numFmtId="0" fontId="30" fillId="0" borderId="6" xfId="0" applyFont="1" applyBorder="1" applyAlignment="1">
      <alignment vertical="center" shrinkToFit="1"/>
    </xf>
    <xf numFmtId="0" fontId="10" fillId="0" borderId="11" xfId="0" applyFont="1" applyBorder="1" applyAlignment="1">
      <alignment horizontal="left" vertical="center" shrinkToFit="1"/>
    </xf>
    <xf numFmtId="179" fontId="11" fillId="0" borderId="15" xfId="0" applyNumberFormat="1" applyFont="1" applyBorder="1" applyAlignment="1">
      <alignment shrinkToFit="1"/>
    </xf>
    <xf numFmtId="0" fontId="36" fillId="0" borderId="59" xfId="3" applyFont="1" applyBorder="1" applyAlignment="1" applyProtection="1">
      <alignment horizontal="center" vertical="center" shrinkToFit="1"/>
      <protection locked="0"/>
    </xf>
    <xf numFmtId="179" fontId="11" fillId="0" borderId="0" xfId="0" applyNumberFormat="1" applyFont="1" applyBorder="1" applyAlignment="1">
      <alignment shrinkToFit="1"/>
    </xf>
    <xf numFmtId="0" fontId="11" fillId="0" borderId="47" xfId="0" applyFont="1" applyBorder="1" applyAlignment="1" applyProtection="1">
      <alignment horizontal="center" vertical="center"/>
      <protection locked="0"/>
    </xf>
    <xf numFmtId="0" fontId="11" fillId="0" borderId="35" xfId="3" applyFont="1" applyBorder="1" applyAlignment="1" applyProtection="1">
      <alignment horizontal="center" vertical="center" shrinkToFit="1"/>
      <protection locked="0"/>
    </xf>
    <xf numFmtId="0" fontId="11" fillId="0" borderId="37" xfId="3" applyFont="1" applyBorder="1" applyAlignment="1" applyProtection="1">
      <alignment horizontal="center" vertical="center" shrinkToFit="1"/>
      <protection locked="0"/>
    </xf>
    <xf numFmtId="0" fontId="11" fillId="0" borderId="45" xfId="3" applyFont="1" applyBorder="1" applyAlignment="1" applyProtection="1">
      <alignment horizontal="center" vertical="center" shrinkToFit="1"/>
      <protection locked="0"/>
    </xf>
    <xf numFmtId="0" fontId="11" fillId="0" borderId="15" xfId="3" applyFont="1" applyBorder="1" applyAlignment="1" applyProtection="1">
      <alignment horizontal="center" vertical="center" shrinkToFit="1"/>
      <protection locked="0"/>
    </xf>
    <xf numFmtId="0" fontId="11" fillId="0" borderId="65" xfId="3" applyFont="1" applyBorder="1" applyAlignment="1" applyProtection="1">
      <alignment horizontal="center" vertical="center" shrinkToFit="1"/>
      <protection locked="0"/>
    </xf>
    <xf numFmtId="0" fontId="11" fillId="0" borderId="72" xfId="3" applyFont="1" applyBorder="1" applyAlignment="1" applyProtection="1">
      <alignment horizontal="center" vertical="center" shrinkToFit="1"/>
      <protection locked="0"/>
    </xf>
    <xf numFmtId="20" fontId="11" fillId="0" borderId="38" xfId="3" applyNumberFormat="1" applyFont="1" applyBorder="1" applyAlignment="1" applyProtection="1">
      <alignment horizontal="center" vertical="center" shrinkToFit="1"/>
      <protection locked="0"/>
    </xf>
    <xf numFmtId="20" fontId="11" fillId="0" borderId="36" xfId="3" applyNumberFormat="1" applyFont="1" applyBorder="1" applyAlignment="1" applyProtection="1">
      <alignment horizontal="center" vertical="center" shrinkToFit="1"/>
      <protection locked="0"/>
    </xf>
    <xf numFmtId="20" fontId="11" fillId="0" borderId="40" xfId="3" applyNumberFormat="1" applyFont="1" applyBorder="1" applyAlignment="1" applyProtection="1">
      <alignment horizontal="center" vertical="center" shrinkToFit="1"/>
      <protection locked="0"/>
    </xf>
  </cellXfs>
  <cellStyles count="4">
    <cellStyle name="TableStyleLight1" xfId="1" xr:uid="{00000000-0005-0000-0000-000000000000}"/>
    <cellStyle name="標準" xfId="0" builtinId="0"/>
    <cellStyle name="標準 2" xfId="3" xr:uid="{00000000-0005-0000-0000-000002000000}"/>
    <cellStyle name="標準 5" xfId="2" xr:uid="{00000000-0005-0000-0000-000003000000}"/>
  </cellStyles>
  <dxfs count="69"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40"/>
      </font>
    </dxf>
    <dxf>
      <font>
        <b val="0"/>
        <i val="0"/>
        <color rgb="FFFF0000"/>
      </font>
    </dxf>
    <dxf>
      <font>
        <b val="0"/>
        <i val="0"/>
        <condense val="0"/>
        <extend val="0"/>
        <color indexed="1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92D050"/>
      <rgbColor rgb="FFFFCC00"/>
      <rgbColor rgb="FFFFC0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5"/>
  <sheetViews>
    <sheetView tabSelected="1" zoomScale="66" zoomScaleNormal="66" workbookViewId="0">
      <selection activeCell="AR5" sqref="AR5"/>
    </sheetView>
  </sheetViews>
  <sheetFormatPr defaultColWidth="9" defaultRowHeight="15.75" x14ac:dyDescent="0.25"/>
  <cols>
    <col min="1" max="1" width="8.625" style="2" customWidth="1"/>
    <col min="2" max="6" width="5.625" style="2" customWidth="1"/>
    <col min="7" max="38" width="5.125" style="2" customWidth="1"/>
    <col min="39" max="39" width="4.25" style="2" customWidth="1"/>
    <col min="40" max="40" width="6.375" style="2" customWidth="1"/>
    <col min="41" max="41" width="4.625" style="2" customWidth="1"/>
    <col min="42" max="43" width="4.75" style="2" customWidth="1"/>
    <col min="44" max="16384" width="9" style="2"/>
  </cols>
  <sheetData>
    <row r="1" spans="1:43" s="1" customFormat="1" ht="24.75" customHeight="1" thickBot="1" x14ac:dyDescent="0.5">
      <c r="A1" s="245">
        <v>44228</v>
      </c>
      <c r="B1" s="246"/>
      <c r="C1" s="246"/>
      <c r="D1" s="246"/>
      <c r="E1" s="20" t="s">
        <v>33</v>
      </c>
      <c r="F1" s="19"/>
      <c r="G1" s="19"/>
      <c r="H1" s="19"/>
      <c r="I1" s="102"/>
      <c r="J1"/>
      <c r="K1" s="103"/>
      <c r="L1"/>
      <c r="M1" s="104"/>
      <c r="N1"/>
      <c r="O1" s="105"/>
      <c r="P1" s="2"/>
      <c r="Q1" s="106" t="s">
        <v>32</v>
      </c>
      <c r="R1"/>
      <c r="S1" s="29"/>
      <c r="T1" s="107"/>
      <c r="U1" s="7"/>
      <c r="V1" s="7"/>
      <c r="W1" s="7"/>
      <c r="Z1" s="7"/>
      <c r="AA1" s="7"/>
      <c r="AB1" s="9"/>
      <c r="AC1" s="9"/>
      <c r="AD1" s="9"/>
      <c r="AE1" s="9"/>
      <c r="AH1" s="8" t="s">
        <v>7</v>
      </c>
      <c r="AI1" s="7"/>
      <c r="AJ1" s="8"/>
      <c r="AK1" s="10"/>
      <c r="AM1" s="8" t="s">
        <v>6</v>
      </c>
      <c r="AN1" s="7"/>
      <c r="AO1" s="8"/>
      <c r="AQ1" s="10"/>
    </row>
    <row r="2" spans="1:43" s="1" customFormat="1" ht="21" customHeight="1" x14ac:dyDescent="0.25">
      <c r="A2" s="247" t="s">
        <v>80</v>
      </c>
      <c r="B2" s="248"/>
      <c r="C2" s="248"/>
      <c r="D2" s="248"/>
      <c r="E2" s="248"/>
      <c r="F2" s="249"/>
      <c r="G2" s="256" t="s">
        <v>20</v>
      </c>
      <c r="H2" s="259"/>
      <c r="I2" s="261"/>
      <c r="J2" s="261"/>
      <c r="K2" s="261"/>
      <c r="L2" s="261"/>
      <c r="M2" s="275"/>
      <c r="N2" s="272"/>
      <c r="O2" s="279"/>
      <c r="P2" s="263"/>
      <c r="Q2" s="263"/>
      <c r="R2" s="263"/>
      <c r="S2" s="266"/>
      <c r="T2" s="263"/>
      <c r="U2" s="269"/>
      <c r="V2" s="272"/>
      <c r="W2" s="261"/>
      <c r="X2" s="290"/>
      <c r="Y2" s="290"/>
      <c r="Z2" s="261"/>
      <c r="AA2" s="287"/>
      <c r="AB2" s="269"/>
      <c r="AC2" s="282"/>
      <c r="AD2" s="282"/>
      <c r="AE2" s="285"/>
      <c r="AF2" s="287"/>
      <c r="AG2" s="263"/>
      <c r="AH2" s="282"/>
      <c r="AI2" s="294"/>
      <c r="AJ2" s="282"/>
      <c r="AK2" s="282"/>
      <c r="AL2" s="296"/>
      <c r="AM2" s="298" t="s">
        <v>24</v>
      </c>
      <c r="AN2" s="299"/>
      <c r="AO2" s="300"/>
      <c r="AP2" s="301">
        <f>CHOOSE(MONTH(A1),22,20,22,21,22,21,22,22,21,22,21,22)</f>
        <v>20</v>
      </c>
      <c r="AQ2" s="302"/>
    </row>
    <row r="3" spans="1:43" s="1" customFormat="1" ht="21" customHeight="1" x14ac:dyDescent="0.25">
      <c r="A3" s="250"/>
      <c r="B3" s="251"/>
      <c r="C3" s="251"/>
      <c r="D3" s="251"/>
      <c r="E3" s="251"/>
      <c r="F3" s="252"/>
      <c r="G3" s="257"/>
      <c r="H3" s="260"/>
      <c r="I3" s="262"/>
      <c r="J3" s="262"/>
      <c r="K3" s="262"/>
      <c r="L3" s="262"/>
      <c r="M3" s="276"/>
      <c r="N3" s="277"/>
      <c r="O3" s="280"/>
      <c r="P3" s="264"/>
      <c r="Q3" s="264"/>
      <c r="R3" s="264"/>
      <c r="S3" s="267"/>
      <c r="T3" s="264"/>
      <c r="U3" s="270"/>
      <c r="V3" s="273"/>
      <c r="W3" s="262"/>
      <c r="X3" s="291"/>
      <c r="Y3" s="291"/>
      <c r="Z3" s="262"/>
      <c r="AA3" s="288"/>
      <c r="AB3" s="270"/>
      <c r="AC3" s="283"/>
      <c r="AD3" s="283"/>
      <c r="AE3" s="286"/>
      <c r="AF3" s="288"/>
      <c r="AG3" s="264"/>
      <c r="AH3" s="283"/>
      <c r="AI3" s="295"/>
      <c r="AJ3" s="283"/>
      <c r="AK3" s="283"/>
      <c r="AL3" s="297"/>
      <c r="AM3" s="303" t="s">
        <v>25</v>
      </c>
      <c r="AN3" s="304"/>
      <c r="AO3" s="305"/>
      <c r="AP3" s="306">
        <f>AP2*8</f>
        <v>160</v>
      </c>
      <c r="AQ3" s="307"/>
    </row>
    <row r="4" spans="1:43" s="1" customFormat="1" ht="21" customHeight="1" thickBot="1" x14ac:dyDescent="0.3">
      <c r="A4" s="253"/>
      <c r="B4" s="254"/>
      <c r="C4" s="254"/>
      <c r="D4" s="254"/>
      <c r="E4" s="254"/>
      <c r="F4" s="255"/>
      <c r="G4" s="258"/>
      <c r="H4" s="260"/>
      <c r="I4" s="262"/>
      <c r="J4" s="262"/>
      <c r="K4" s="262"/>
      <c r="L4" s="262"/>
      <c r="M4" s="276"/>
      <c r="N4" s="278"/>
      <c r="O4" s="281"/>
      <c r="P4" s="265"/>
      <c r="Q4" s="265"/>
      <c r="R4" s="265"/>
      <c r="S4" s="268"/>
      <c r="T4" s="265"/>
      <c r="U4" s="271"/>
      <c r="V4" s="274"/>
      <c r="W4" s="289"/>
      <c r="X4" s="292"/>
      <c r="Y4" s="292"/>
      <c r="Z4" s="289"/>
      <c r="AA4" s="293"/>
      <c r="AB4" s="271"/>
      <c r="AC4" s="284"/>
      <c r="AD4" s="283"/>
      <c r="AE4" s="286"/>
      <c r="AF4" s="288"/>
      <c r="AG4" s="265"/>
      <c r="AH4" s="284"/>
      <c r="AI4" s="295"/>
      <c r="AJ4" s="284"/>
      <c r="AK4" s="283"/>
      <c r="AL4" s="297"/>
      <c r="AM4" s="303" t="s">
        <v>26</v>
      </c>
      <c r="AN4" s="304"/>
      <c r="AO4" s="305"/>
      <c r="AP4" s="306">
        <f>CHOOSE(MONTH(A1),177.1,160,177.1,171.4,177.1,171.4,177.1,177.1,171.4,177.1,171.4,177.1)</f>
        <v>160</v>
      </c>
      <c r="AQ4" s="307"/>
    </row>
    <row r="5" spans="1:43" s="1" customFormat="1" ht="20.25" customHeight="1" x14ac:dyDescent="0.25">
      <c r="A5" s="322" t="s">
        <v>4</v>
      </c>
      <c r="B5" s="324" t="s">
        <v>11</v>
      </c>
      <c r="C5" s="325"/>
      <c r="D5" s="325"/>
      <c r="E5" s="325"/>
      <c r="F5" s="326"/>
      <c r="G5" s="161" t="s">
        <v>10</v>
      </c>
      <c r="H5" s="206">
        <f>A1</f>
        <v>44228</v>
      </c>
      <c r="I5" s="48">
        <f>H5+1</f>
        <v>44229</v>
      </c>
      <c r="J5" s="203">
        <f>I5+1</f>
        <v>44230</v>
      </c>
      <c r="K5" s="48">
        <f t="shared" ref="K5:AI5" si="0">J5+1</f>
        <v>44231</v>
      </c>
      <c r="L5" s="48">
        <f t="shared" si="0"/>
        <v>44232</v>
      </c>
      <c r="M5" s="12">
        <f t="shared" si="0"/>
        <v>44233</v>
      </c>
      <c r="N5" s="117">
        <f t="shared" si="0"/>
        <v>44234</v>
      </c>
      <c r="O5" s="189">
        <f t="shared" si="0"/>
        <v>44235</v>
      </c>
      <c r="P5" s="53">
        <f t="shared" si="0"/>
        <v>44236</v>
      </c>
      <c r="Q5" s="53">
        <f t="shared" si="0"/>
        <v>44237</v>
      </c>
      <c r="R5" s="195">
        <f t="shared" si="0"/>
        <v>44238</v>
      </c>
      <c r="S5" s="195">
        <f t="shared" si="0"/>
        <v>44239</v>
      </c>
      <c r="T5" s="53">
        <f t="shared" si="0"/>
        <v>44240</v>
      </c>
      <c r="U5" s="208">
        <f t="shared" si="0"/>
        <v>44241</v>
      </c>
      <c r="V5" s="117">
        <f t="shared" si="0"/>
        <v>44242</v>
      </c>
      <c r="W5" s="48">
        <f t="shared" si="0"/>
        <v>44243</v>
      </c>
      <c r="X5" s="48">
        <f t="shared" si="0"/>
        <v>44244</v>
      </c>
      <c r="Y5" s="48">
        <f t="shared" si="0"/>
        <v>44245</v>
      </c>
      <c r="Z5" s="48">
        <f t="shared" si="0"/>
        <v>44246</v>
      </c>
      <c r="AA5" s="12">
        <f t="shared" si="0"/>
        <v>44247</v>
      </c>
      <c r="AB5" s="208">
        <f t="shared" si="0"/>
        <v>44248</v>
      </c>
      <c r="AC5" s="53">
        <f t="shared" si="0"/>
        <v>44249</v>
      </c>
      <c r="AD5" s="195">
        <f t="shared" si="0"/>
        <v>44250</v>
      </c>
      <c r="AE5" s="117">
        <f t="shared" si="0"/>
        <v>44251</v>
      </c>
      <c r="AF5" s="12">
        <f t="shared" si="0"/>
        <v>44252</v>
      </c>
      <c r="AG5" s="53">
        <f t="shared" si="0"/>
        <v>44253</v>
      </c>
      <c r="AH5" s="53">
        <f t="shared" si="0"/>
        <v>44254</v>
      </c>
      <c r="AI5" s="208">
        <f t="shared" si="0"/>
        <v>44255</v>
      </c>
      <c r="AJ5" s="53" t="str">
        <f>IF(AI5=EOMONTH($H$5,0),"",AI5+1)</f>
        <v/>
      </c>
      <c r="AK5" s="53" t="str">
        <f>IF(OR(AJ5="",AJ5=EOMONTH($H$5,0)),"",AJ5+1)</f>
        <v/>
      </c>
      <c r="AL5" s="133" t="str">
        <f>IF(OR(AK5="",AK5=EOMONTH($H$5,0)),"",AK5+1)</f>
        <v/>
      </c>
      <c r="AM5" s="327" t="s">
        <v>8</v>
      </c>
      <c r="AN5" s="329" t="s">
        <v>9</v>
      </c>
      <c r="AO5" s="331" t="s">
        <v>16</v>
      </c>
      <c r="AP5" s="333" t="s">
        <v>0</v>
      </c>
      <c r="AQ5" s="308" t="s">
        <v>1</v>
      </c>
    </row>
    <row r="6" spans="1:43" s="1" customFormat="1" ht="15.75" customHeight="1" thickBot="1" x14ac:dyDescent="0.3">
      <c r="A6" s="323"/>
      <c r="B6" s="21" t="s">
        <v>12</v>
      </c>
      <c r="C6" s="22" t="s">
        <v>28</v>
      </c>
      <c r="D6" s="42" t="s">
        <v>27</v>
      </c>
      <c r="E6" s="22" t="s">
        <v>13</v>
      </c>
      <c r="F6" s="22" t="s">
        <v>14</v>
      </c>
      <c r="G6" s="162" t="s">
        <v>5</v>
      </c>
      <c r="H6" s="207">
        <f>IF(H5="","",WEEKDAY(H5,1))</f>
        <v>2</v>
      </c>
      <c r="I6" s="49">
        <f t="shared" ref="I6:AL6" si="1">IF(I5="","",WEEKDAY(I5,1))</f>
        <v>3</v>
      </c>
      <c r="J6" s="204">
        <f t="shared" si="1"/>
        <v>4</v>
      </c>
      <c r="K6" s="49">
        <f t="shared" si="1"/>
        <v>5</v>
      </c>
      <c r="L6" s="49">
        <f t="shared" si="1"/>
        <v>6</v>
      </c>
      <c r="M6" s="13">
        <f t="shared" si="1"/>
        <v>7</v>
      </c>
      <c r="N6" s="118">
        <f t="shared" si="1"/>
        <v>1</v>
      </c>
      <c r="O6" s="190">
        <f t="shared" si="1"/>
        <v>2</v>
      </c>
      <c r="P6" s="54">
        <f t="shared" si="1"/>
        <v>3</v>
      </c>
      <c r="Q6" s="54">
        <f t="shared" si="1"/>
        <v>4</v>
      </c>
      <c r="R6" s="196">
        <f t="shared" si="1"/>
        <v>5</v>
      </c>
      <c r="S6" s="196">
        <f t="shared" si="1"/>
        <v>6</v>
      </c>
      <c r="T6" s="54">
        <f t="shared" si="1"/>
        <v>7</v>
      </c>
      <c r="U6" s="209">
        <f t="shared" si="1"/>
        <v>1</v>
      </c>
      <c r="V6" s="118">
        <f t="shared" si="1"/>
        <v>2</v>
      </c>
      <c r="W6" s="49">
        <f t="shared" si="1"/>
        <v>3</v>
      </c>
      <c r="X6" s="49">
        <f t="shared" si="1"/>
        <v>4</v>
      </c>
      <c r="Y6" s="49">
        <f t="shared" si="1"/>
        <v>5</v>
      </c>
      <c r="Z6" s="49">
        <f t="shared" si="1"/>
        <v>6</v>
      </c>
      <c r="AA6" s="13">
        <f t="shared" si="1"/>
        <v>7</v>
      </c>
      <c r="AB6" s="209">
        <f t="shared" si="1"/>
        <v>1</v>
      </c>
      <c r="AC6" s="54">
        <f t="shared" si="1"/>
        <v>2</v>
      </c>
      <c r="AD6" s="196">
        <f t="shared" si="1"/>
        <v>3</v>
      </c>
      <c r="AE6" s="118">
        <f t="shared" si="1"/>
        <v>4</v>
      </c>
      <c r="AF6" s="13">
        <f t="shared" si="1"/>
        <v>5</v>
      </c>
      <c r="AG6" s="54">
        <f t="shared" si="1"/>
        <v>6</v>
      </c>
      <c r="AH6" s="54">
        <f t="shared" si="1"/>
        <v>7</v>
      </c>
      <c r="AI6" s="209">
        <f t="shared" si="1"/>
        <v>1</v>
      </c>
      <c r="AJ6" s="54" t="str">
        <f t="shared" si="1"/>
        <v/>
      </c>
      <c r="AK6" s="54" t="str">
        <f t="shared" si="1"/>
        <v/>
      </c>
      <c r="AL6" s="134" t="str">
        <f t="shared" si="1"/>
        <v/>
      </c>
      <c r="AM6" s="328"/>
      <c r="AN6" s="330"/>
      <c r="AO6" s="332"/>
      <c r="AP6" s="334"/>
      <c r="AQ6" s="309"/>
    </row>
    <row r="7" spans="1:43" ht="16.5" customHeight="1" x14ac:dyDescent="0.25">
      <c r="A7" s="310"/>
      <c r="B7" s="312" t="s">
        <v>81</v>
      </c>
      <c r="C7" s="313"/>
      <c r="D7" s="313"/>
      <c r="E7" s="314"/>
      <c r="F7" s="315"/>
      <c r="G7" s="163" t="s">
        <v>2</v>
      </c>
      <c r="H7" s="141" t="s">
        <v>61</v>
      </c>
      <c r="I7" s="234" t="s">
        <v>64</v>
      </c>
      <c r="J7" s="79" t="s">
        <v>65</v>
      </c>
      <c r="K7" s="191" t="s">
        <v>66</v>
      </c>
      <c r="L7" s="191" t="s">
        <v>66</v>
      </c>
      <c r="M7" s="4" t="s">
        <v>67</v>
      </c>
      <c r="N7" s="188" t="s">
        <v>66</v>
      </c>
      <c r="O7" s="185" t="s">
        <v>67</v>
      </c>
      <c r="P7" s="83" t="s">
        <v>65</v>
      </c>
      <c r="Q7" s="56" t="s">
        <v>61</v>
      </c>
      <c r="R7" s="56" t="s">
        <v>67</v>
      </c>
      <c r="S7" s="68" t="s">
        <v>66</v>
      </c>
      <c r="T7" s="68" t="s">
        <v>66</v>
      </c>
      <c r="U7" s="219" t="s">
        <v>67</v>
      </c>
      <c r="V7" s="226" t="s">
        <v>66</v>
      </c>
      <c r="W7" s="191" t="s">
        <v>66</v>
      </c>
      <c r="X7" s="191" t="s">
        <v>60</v>
      </c>
      <c r="Y7" s="79" t="s">
        <v>65</v>
      </c>
      <c r="Z7" s="229" t="s">
        <v>68</v>
      </c>
      <c r="AA7" s="187" t="s">
        <v>69</v>
      </c>
      <c r="AB7" s="219" t="s">
        <v>67</v>
      </c>
      <c r="AC7" s="56" t="s">
        <v>71</v>
      </c>
      <c r="AD7" s="180" t="s">
        <v>66</v>
      </c>
      <c r="AE7" s="188" t="s">
        <v>66</v>
      </c>
      <c r="AF7" s="4" t="s">
        <v>67</v>
      </c>
      <c r="AG7" s="68" t="s">
        <v>60</v>
      </c>
      <c r="AH7" s="68" t="s">
        <v>66</v>
      </c>
      <c r="AI7" s="210" t="s">
        <v>66</v>
      </c>
      <c r="AJ7" s="147"/>
      <c r="AK7" s="77"/>
      <c r="AL7" s="178"/>
      <c r="AM7" s="125">
        <f>IF(B7="","",COUNTIF(H7:AL7,"早")+COUNTIF(H7:AL7,"早6")+COUNTIF(H7:AL7,"長")+COUNTIF(H7:AL7,"入")+COUNTIF(H7:AL7,"明")+COUNTIF(H7:AL7,"遅")+COUNTIF(H7:AL7,"遅18")+COUNTIF(H7:AL7,"日")+COUNTIF(H7:AL7,"出")+COUNTIF(H7:AL7,"日遅")+COUNTIF(H7:AL7,"研修")+COUNTIF(H7:AL7,"研早")+COUNTIF(H7:AL7,"研遅"))</f>
        <v>19</v>
      </c>
      <c r="AN7" s="85">
        <f>IF(F8="","",(AM7*F8)-COUNTIF(H7:AL7,"入")-COUNTIF(H7:AL7,"明")+COUNTIF(H7:AL7,"長")*3+COUNTIF(H7:AL7,"日遅")*1.5)</f>
        <v>153</v>
      </c>
      <c r="AO7" s="25">
        <f>IF(B7="","",COUNTIF(H7:AL7,"入"))</f>
        <v>1</v>
      </c>
      <c r="AP7" s="27">
        <f>IF(B7="","",COUNTIF(H7:AL7,"休"))</f>
        <v>8</v>
      </c>
      <c r="AQ7" s="108">
        <f>IF(B7="","",COUNTIF(H7:AL7,"有給")+COUNTIFS(H7:AL7,"有")+COUNTIF(H7:AL7,"全休")+0.5*(COUNTIF(H7:AL7,"午前休"))+0.5*(COUNTIF(H7:AL7,"午後休")))</f>
        <v>1</v>
      </c>
    </row>
    <row r="8" spans="1:43" ht="16.5" customHeight="1" thickBot="1" x14ac:dyDescent="0.3">
      <c r="A8" s="311"/>
      <c r="B8" s="70" t="s">
        <v>45</v>
      </c>
      <c r="C8" s="70" t="s">
        <v>46</v>
      </c>
      <c r="D8" s="70" t="s">
        <v>48</v>
      </c>
      <c r="E8" s="70" t="str">
        <f>IFERROR(VLOOKUP(A7,#REF!,6,FALSE),"")</f>
        <v/>
      </c>
      <c r="F8" s="71">
        <v>8</v>
      </c>
      <c r="G8" s="164" t="s">
        <v>3</v>
      </c>
      <c r="H8" s="174"/>
      <c r="I8" s="124"/>
      <c r="J8" s="124"/>
      <c r="K8" s="124"/>
      <c r="L8" s="149"/>
      <c r="M8" s="148"/>
      <c r="N8" s="151"/>
      <c r="O8" s="201"/>
      <c r="P8" s="152"/>
      <c r="Q8" s="152"/>
      <c r="R8" s="152"/>
      <c r="S8" s="152"/>
      <c r="T8" s="152"/>
      <c r="U8" s="211"/>
      <c r="V8" s="151" t="s">
        <v>78</v>
      </c>
      <c r="W8" s="124"/>
      <c r="X8" s="124"/>
      <c r="Y8" s="153"/>
      <c r="Z8" s="153"/>
      <c r="AA8" s="148"/>
      <c r="AB8" s="211"/>
      <c r="AC8" s="152"/>
      <c r="AD8" s="152"/>
      <c r="AE8" s="151"/>
      <c r="AF8" s="148"/>
      <c r="AG8" s="152"/>
      <c r="AH8" s="152"/>
      <c r="AI8" s="211"/>
      <c r="AJ8" s="152"/>
      <c r="AK8" s="57"/>
      <c r="AL8" s="136"/>
      <c r="AM8" s="57"/>
      <c r="AN8" s="72"/>
      <c r="AO8" s="14"/>
      <c r="AP8" s="14"/>
      <c r="AQ8" s="109"/>
    </row>
    <row r="9" spans="1:43" ht="16.5" customHeight="1" x14ac:dyDescent="0.25">
      <c r="A9" s="316"/>
      <c r="B9" s="318" t="s">
        <v>82</v>
      </c>
      <c r="C9" s="319"/>
      <c r="D9" s="319"/>
      <c r="E9" s="320"/>
      <c r="F9" s="321"/>
      <c r="G9" s="165" t="s">
        <v>2</v>
      </c>
      <c r="H9" s="198" t="s">
        <v>67</v>
      </c>
      <c r="I9" s="228" t="s">
        <v>68</v>
      </c>
      <c r="J9" s="79" t="s">
        <v>69</v>
      </c>
      <c r="K9" s="84" t="s">
        <v>67</v>
      </c>
      <c r="L9" s="228" t="s">
        <v>68</v>
      </c>
      <c r="M9" s="82" t="s">
        <v>69</v>
      </c>
      <c r="N9" s="181" t="s">
        <v>67</v>
      </c>
      <c r="O9" s="192" t="s">
        <v>66</v>
      </c>
      <c r="P9" s="180" t="s">
        <v>60</v>
      </c>
      <c r="Q9" s="83" t="s">
        <v>65</v>
      </c>
      <c r="R9" s="231" t="s">
        <v>68</v>
      </c>
      <c r="S9" s="83" t="s">
        <v>69</v>
      </c>
      <c r="T9" s="81" t="s">
        <v>67</v>
      </c>
      <c r="U9" s="215" t="s">
        <v>66</v>
      </c>
      <c r="V9" s="238" t="s">
        <v>64</v>
      </c>
      <c r="W9" s="228" t="s">
        <v>68</v>
      </c>
      <c r="X9" s="79" t="s">
        <v>69</v>
      </c>
      <c r="Y9" s="84" t="s">
        <v>67</v>
      </c>
      <c r="Z9" s="239" t="s">
        <v>61</v>
      </c>
      <c r="AA9" s="240" t="s">
        <v>62</v>
      </c>
      <c r="AB9" s="215" t="s">
        <v>66</v>
      </c>
      <c r="AC9" s="236" t="s">
        <v>64</v>
      </c>
      <c r="AD9" s="81" t="s">
        <v>67</v>
      </c>
      <c r="AE9" s="238" t="s">
        <v>64</v>
      </c>
      <c r="AF9" s="82" t="s">
        <v>65</v>
      </c>
      <c r="AG9" s="81" t="s">
        <v>67</v>
      </c>
      <c r="AH9" s="231" t="s">
        <v>68</v>
      </c>
      <c r="AI9" s="212" t="s">
        <v>69</v>
      </c>
      <c r="AJ9" s="83"/>
      <c r="AK9" s="81"/>
      <c r="AL9" s="193"/>
      <c r="AM9" s="126">
        <f>IF(B9="","",COUNTIF(H9:AL9,"早")+COUNTIF(H9:AL9,"早6")+COUNTIF(H9:AL9,"長")+COUNTIF(H9:AL9,"入")+COUNTIF(H9:AL9,"明")+COUNTIF(H9:AL9,"遅")+COUNTIF(H9:AL9,"遅18")+COUNTIF(H9:AL9,"日")+COUNTIF(H9:AL9,"出")+COUNTIF(H9:AL9,"日遅")+COUNTIF(H9:AL9,"研修")+COUNTIF(H9:AL9,"研早")+COUNTIF(H9:AL9,"研遅"))</f>
        <v>19</v>
      </c>
      <c r="AN9" s="85">
        <f>IF(F10="","",(AM9*F10)-COUNTIF(H9:AL9,"入")-COUNTIF(H9:AL9,"明")+COUNTIF(H9:AL9,"長")*3+COUNTIF(H9:AL9,"日遅")*1.5)</f>
        <v>151</v>
      </c>
      <c r="AO9" s="25">
        <f>IF(B9="","",COUNTIF(H9:AL9,"入"))</f>
        <v>5</v>
      </c>
      <c r="AP9" s="27">
        <f>IF(B9="","",COUNTIF(H9:AL9,"休"))</f>
        <v>8</v>
      </c>
      <c r="AQ9" s="108">
        <f>IF(B9="","",COUNTIF(H9:AL9,"有給")+COUNTIFS(H9:AL9,"有")+COUNTIF(H9:AL9,"全休")+0.5*(COUNTIF(H9:AL9,"午前休"))+0.5*(COUNTIF(H9:AL9,"午後休")))</f>
        <v>1</v>
      </c>
    </row>
    <row r="10" spans="1:43" ht="16.5" customHeight="1" thickBot="1" x14ac:dyDescent="0.3">
      <c r="A10" s="317"/>
      <c r="B10" s="86" t="s">
        <v>51</v>
      </c>
      <c r="C10" s="86" t="s">
        <v>47</v>
      </c>
      <c r="D10" s="86" t="s">
        <v>48</v>
      </c>
      <c r="E10" s="86"/>
      <c r="F10" s="87">
        <v>8</v>
      </c>
      <c r="G10" s="166" t="s">
        <v>3</v>
      </c>
      <c r="H10" s="155"/>
      <c r="I10" s="154"/>
      <c r="J10" s="154"/>
      <c r="K10" s="154"/>
      <c r="L10" s="154"/>
      <c r="M10" s="156"/>
      <c r="N10" s="157"/>
      <c r="O10" s="202"/>
      <c r="P10" s="158"/>
      <c r="Q10" s="158"/>
      <c r="R10" s="158"/>
      <c r="S10" s="158"/>
      <c r="T10" s="158" t="s">
        <v>76</v>
      </c>
      <c r="U10" s="213" t="s">
        <v>77</v>
      </c>
      <c r="V10" s="157" t="s">
        <v>75</v>
      </c>
      <c r="W10" s="154"/>
      <c r="X10" s="154"/>
      <c r="Y10" s="154"/>
      <c r="Z10" s="154"/>
      <c r="AA10" s="156"/>
      <c r="AB10" s="213"/>
      <c r="AC10" s="158"/>
      <c r="AD10" s="158"/>
      <c r="AE10" s="157"/>
      <c r="AF10" s="156"/>
      <c r="AG10" s="158"/>
      <c r="AH10" s="158"/>
      <c r="AI10" s="213"/>
      <c r="AJ10" s="158"/>
      <c r="AK10" s="200"/>
      <c r="AL10" s="135"/>
      <c r="AM10" s="90"/>
      <c r="AN10" s="92"/>
      <c r="AO10" s="91"/>
      <c r="AP10" s="91"/>
      <c r="AQ10" s="110"/>
    </row>
    <row r="11" spans="1:43" ht="16.5" customHeight="1" x14ac:dyDescent="0.25">
      <c r="A11" s="310"/>
      <c r="B11" s="312" t="s">
        <v>83</v>
      </c>
      <c r="C11" s="313"/>
      <c r="D11" s="313"/>
      <c r="E11" s="314"/>
      <c r="F11" s="315"/>
      <c r="G11" s="163" t="s">
        <v>2</v>
      </c>
      <c r="H11" s="142" t="s">
        <v>66</v>
      </c>
      <c r="I11" s="241" t="s">
        <v>61</v>
      </c>
      <c r="J11" s="74" t="s">
        <v>66</v>
      </c>
      <c r="K11" s="241" t="s">
        <v>61</v>
      </c>
      <c r="L11" s="235" t="s">
        <v>64</v>
      </c>
      <c r="M11" s="73" t="s">
        <v>65</v>
      </c>
      <c r="N11" s="226" t="s">
        <v>66</v>
      </c>
      <c r="O11" s="223" t="s">
        <v>67</v>
      </c>
      <c r="P11" s="76" t="s">
        <v>66</v>
      </c>
      <c r="Q11" s="76" t="s">
        <v>60</v>
      </c>
      <c r="R11" s="75" t="s">
        <v>65</v>
      </c>
      <c r="S11" s="75" t="s">
        <v>65</v>
      </c>
      <c r="T11" s="77" t="s">
        <v>61</v>
      </c>
      <c r="U11" s="214" t="s">
        <v>65</v>
      </c>
      <c r="V11" s="175" t="s">
        <v>67</v>
      </c>
      <c r="W11" s="74" t="s">
        <v>66</v>
      </c>
      <c r="X11" s="235" t="s">
        <v>64</v>
      </c>
      <c r="Y11" s="74" t="s">
        <v>66</v>
      </c>
      <c r="Z11" s="235" t="s">
        <v>64</v>
      </c>
      <c r="AA11" s="69" t="s">
        <v>67</v>
      </c>
      <c r="AB11" s="216" t="s">
        <v>67</v>
      </c>
      <c r="AC11" s="76" t="s">
        <v>66</v>
      </c>
      <c r="AD11" s="83" t="s">
        <v>65</v>
      </c>
      <c r="AE11" s="122" t="s">
        <v>61</v>
      </c>
      <c r="AF11" s="199" t="s">
        <v>66</v>
      </c>
      <c r="AG11" s="244" t="s">
        <v>64</v>
      </c>
      <c r="AH11" s="75" t="s">
        <v>65</v>
      </c>
      <c r="AI11" s="221" t="s">
        <v>60</v>
      </c>
      <c r="AJ11" s="76"/>
      <c r="AK11" s="180"/>
      <c r="AL11" s="137"/>
      <c r="AM11" s="125">
        <f>IF(B11="","",COUNTIF(H11:AL11,"早")+COUNTIF(H11:AL11,"早6")+COUNTIF(H11:AL11,"長")+COUNTIF(H11:AL11,"入")+COUNTIF(H11:AL11,"明")+COUNTIF(H11:AL11,"遅")+COUNTIF(H11:AL11,"遅18")+COUNTIF(H11:AL11,"日")+COUNTIF(H11:AL11,"出")+COUNTIF(H11:AL11,"日遅")+COUNTIF(H11:AL11,"研修")+COUNTIF(H11:AL11,"研早")+COUNTIF(H11:AL11,"研遅"))</f>
        <v>20</v>
      </c>
      <c r="AN11" s="85">
        <f>IF(F12="","",(AM11*F12)-COUNTIF(H11:AL11,"入")-COUNTIF(H11:AL11,"明")+COUNTIF(H11:AL11,"長")*3+COUNTIF(H11:AL11,"日遅")*1.5)</f>
        <v>172</v>
      </c>
      <c r="AO11" s="25">
        <f>IF(B11="","",COUNTIF(H11:AL11,"入"))</f>
        <v>0</v>
      </c>
      <c r="AP11" s="27">
        <f>IF(B11="","",COUNTIF(H11:AL11,"休"))</f>
        <v>8</v>
      </c>
      <c r="AQ11" s="108">
        <f>IF(B11="","",COUNTIF(H11:AL11,"有給")+COUNTIFS(H11:AL11,"有")+COUNTIF(H11:AL11,"全休")+0.5*(COUNTIF(H11:AL11,"午前休"))+0.5*(COUNTIF(H11:AL11,"午後休")))</f>
        <v>0</v>
      </c>
    </row>
    <row r="12" spans="1:43" ht="16.5" customHeight="1" thickBot="1" x14ac:dyDescent="0.3">
      <c r="A12" s="311"/>
      <c r="B12" s="86" t="s">
        <v>45</v>
      </c>
      <c r="C12" s="86" t="s">
        <v>52</v>
      </c>
      <c r="D12" s="86" t="s">
        <v>49</v>
      </c>
      <c r="E12" s="86"/>
      <c r="F12" s="87">
        <v>8</v>
      </c>
      <c r="G12" s="164" t="s">
        <v>3</v>
      </c>
      <c r="H12" s="150"/>
      <c r="I12" s="124"/>
      <c r="J12" s="124"/>
      <c r="K12" s="124"/>
      <c r="L12" s="124"/>
      <c r="M12" s="148" t="s">
        <v>72</v>
      </c>
      <c r="N12" s="151"/>
      <c r="O12" s="201"/>
      <c r="P12" s="152"/>
      <c r="Q12" s="152"/>
      <c r="R12" s="152" t="s">
        <v>72</v>
      </c>
      <c r="S12" s="152"/>
      <c r="T12" s="152"/>
      <c r="U12" s="211" t="s">
        <v>74</v>
      </c>
      <c r="V12" s="151" t="s">
        <v>72</v>
      </c>
      <c r="W12" s="124" t="s">
        <v>75</v>
      </c>
      <c r="X12" s="124"/>
      <c r="Y12" s="124"/>
      <c r="Z12" s="124"/>
      <c r="AA12" s="148" t="s">
        <v>74</v>
      </c>
      <c r="AB12" s="211"/>
      <c r="AC12" s="152"/>
      <c r="AD12" s="152"/>
      <c r="AE12" s="151"/>
      <c r="AF12" s="148"/>
      <c r="AG12" s="152"/>
      <c r="AH12" s="152" t="s">
        <v>61</v>
      </c>
      <c r="AI12" s="211" t="s">
        <v>79</v>
      </c>
      <c r="AJ12" s="152"/>
      <c r="AK12" s="57"/>
      <c r="AL12" s="136"/>
      <c r="AM12" s="127"/>
      <c r="AN12" s="93"/>
      <c r="AO12" s="14"/>
      <c r="AP12" s="14"/>
      <c r="AQ12" s="109"/>
    </row>
    <row r="13" spans="1:43" ht="16.5" customHeight="1" x14ac:dyDescent="0.25">
      <c r="A13" s="316"/>
      <c r="B13" s="312" t="s">
        <v>84</v>
      </c>
      <c r="C13" s="313"/>
      <c r="D13" s="313"/>
      <c r="E13" s="314"/>
      <c r="F13" s="315"/>
      <c r="G13" s="165" t="s">
        <v>2</v>
      </c>
      <c r="H13" s="177" t="s">
        <v>66</v>
      </c>
      <c r="I13" s="240" t="s">
        <v>61</v>
      </c>
      <c r="J13" s="97" t="s">
        <v>66</v>
      </c>
      <c r="K13" s="97" t="s">
        <v>66</v>
      </c>
      <c r="L13" s="239" t="s">
        <v>67</v>
      </c>
      <c r="M13" s="80" t="s">
        <v>67</v>
      </c>
      <c r="N13" s="181" t="s">
        <v>67</v>
      </c>
      <c r="O13" s="223" t="s">
        <v>67</v>
      </c>
      <c r="P13" s="81" t="s">
        <v>67</v>
      </c>
      <c r="Q13" s="222" t="s">
        <v>67</v>
      </c>
      <c r="R13" s="180" t="s">
        <v>66</v>
      </c>
      <c r="S13" s="180" t="s">
        <v>66</v>
      </c>
      <c r="T13" s="222" t="s">
        <v>67</v>
      </c>
      <c r="U13" s="215" t="s">
        <v>66</v>
      </c>
      <c r="V13" s="181" t="s">
        <v>67</v>
      </c>
      <c r="W13" s="84" t="s">
        <v>75</v>
      </c>
      <c r="X13" s="84" t="s">
        <v>67</v>
      </c>
      <c r="Y13" s="84" t="s">
        <v>67</v>
      </c>
      <c r="Z13" s="97" t="s">
        <v>66</v>
      </c>
      <c r="AA13" s="227" t="s">
        <v>66</v>
      </c>
      <c r="AB13" s="215" t="s">
        <v>66</v>
      </c>
      <c r="AC13" s="81" t="s">
        <v>67</v>
      </c>
      <c r="AD13" s="180" t="s">
        <v>66</v>
      </c>
      <c r="AE13" s="242" t="s">
        <v>67</v>
      </c>
      <c r="AF13" s="227" t="s">
        <v>66</v>
      </c>
      <c r="AG13" s="81" t="s">
        <v>67</v>
      </c>
      <c r="AH13" s="180" t="s">
        <v>66</v>
      </c>
      <c r="AI13" s="224" t="s">
        <v>67</v>
      </c>
      <c r="AJ13" s="81"/>
      <c r="AK13" s="180"/>
      <c r="AL13" s="194"/>
      <c r="AM13" s="126">
        <f>IF(B13="","",COUNTIF(H13:AL13,"早")+COUNTIF(H13:AL13,"早6")+COUNTIF(H13:AL13,"長")+COUNTIF(H13:AL13,"入")+COUNTIF(H13:AL13,"明")+COUNTIF(H13:AL13,"遅")+COUNTIF(H13:AL13,"遅18")+COUNTIF(H13:AL13,"日")+COUNTIF(H13:AL13,"出")+COUNTIF(H13:AL13,"日遅")+COUNTIF(H13:AL13,"研修")+COUNTIF(H13:AL13,"研早")+COUNTIF(H13:AL13,"研遅"))</f>
        <v>12</v>
      </c>
      <c r="AN13" s="85" t="str">
        <f>IF(F14="","",(AM13*F14)-COUNTIF(H13:AL13,"入")-COUNTIF(H13:AL13,"明")+COUNTIF(H13:AL13,"長")*3+COUNTIF(H13:AL13,"日遅")*1.5)</f>
        <v/>
      </c>
      <c r="AO13" s="25">
        <f>IF(B13="","",COUNTIF(H13:AL13,"入"))</f>
        <v>0</v>
      </c>
      <c r="AP13" s="27">
        <f>IF(B13="","",COUNTIF(H13:AL13,"休"))</f>
        <v>16</v>
      </c>
      <c r="AQ13" s="108">
        <f>IF(B13="","",COUNTIF(H13:AL13,"有給")+COUNTIFS(H13:AL13,"有")+COUNTIF(H13:AL13,"全休")+0.5*(COUNTIF(H13:AL13,"午前休"))+0.5*(COUNTIF(H13:AL13,"午後休")))</f>
        <v>0</v>
      </c>
    </row>
    <row r="14" spans="1:43" ht="16.5" customHeight="1" thickBot="1" x14ac:dyDescent="0.3">
      <c r="A14" s="317"/>
      <c r="B14" s="86" t="s">
        <v>53</v>
      </c>
      <c r="C14" s="86" t="s">
        <v>52</v>
      </c>
      <c r="D14" s="86" t="s">
        <v>48</v>
      </c>
      <c r="E14" s="86"/>
      <c r="F14" s="87"/>
      <c r="G14" s="166" t="s">
        <v>3</v>
      </c>
      <c r="H14" s="155"/>
      <c r="I14" s="154"/>
      <c r="J14" s="154"/>
      <c r="K14" s="154"/>
      <c r="L14" s="154"/>
      <c r="M14" s="156"/>
      <c r="N14" s="157"/>
      <c r="O14" s="202"/>
      <c r="P14" s="158"/>
      <c r="Q14" s="158"/>
      <c r="R14" s="158"/>
      <c r="S14" s="158"/>
      <c r="T14" s="158"/>
      <c r="U14" s="213"/>
      <c r="V14" s="157"/>
      <c r="W14" s="154"/>
      <c r="X14" s="154"/>
      <c r="Y14" s="154"/>
      <c r="Z14" s="154"/>
      <c r="AA14" s="156"/>
      <c r="AB14" s="213"/>
      <c r="AC14" s="158"/>
      <c r="AD14" s="158"/>
      <c r="AE14" s="157"/>
      <c r="AF14" s="156"/>
      <c r="AG14" s="158"/>
      <c r="AH14" s="158"/>
      <c r="AI14" s="213"/>
      <c r="AJ14" s="158"/>
      <c r="AK14" s="90"/>
      <c r="AL14" s="135"/>
      <c r="AM14" s="90"/>
      <c r="AN14" s="96"/>
      <c r="AO14" s="91"/>
      <c r="AP14" s="91"/>
      <c r="AQ14" s="110"/>
    </row>
    <row r="15" spans="1:43" ht="16.5" customHeight="1" x14ac:dyDescent="0.25">
      <c r="A15" s="310"/>
      <c r="B15" s="312" t="s">
        <v>85</v>
      </c>
      <c r="C15" s="313"/>
      <c r="D15" s="313"/>
      <c r="E15" s="314"/>
      <c r="F15" s="315"/>
      <c r="G15" s="163" t="s">
        <v>2</v>
      </c>
      <c r="H15" s="143" t="s">
        <v>63</v>
      </c>
      <c r="I15" s="95" t="s">
        <v>67</v>
      </c>
      <c r="J15" s="229" t="s">
        <v>68</v>
      </c>
      <c r="K15" s="94" t="s">
        <v>69</v>
      </c>
      <c r="L15" s="95" t="s">
        <v>67</v>
      </c>
      <c r="M15" s="199" t="s">
        <v>66</v>
      </c>
      <c r="N15" s="120" t="s">
        <v>65</v>
      </c>
      <c r="O15" s="183" t="s">
        <v>65</v>
      </c>
      <c r="P15" s="77" t="s">
        <v>67</v>
      </c>
      <c r="Q15" s="76" t="s">
        <v>60</v>
      </c>
      <c r="R15" s="180" t="s">
        <v>66</v>
      </c>
      <c r="S15" s="77" t="s">
        <v>67</v>
      </c>
      <c r="T15" s="75" t="s">
        <v>65</v>
      </c>
      <c r="U15" s="233" t="s">
        <v>68</v>
      </c>
      <c r="V15" s="120" t="s">
        <v>69</v>
      </c>
      <c r="W15" s="95" t="s">
        <v>67</v>
      </c>
      <c r="X15" s="229" t="s">
        <v>68</v>
      </c>
      <c r="Y15" s="94" t="s">
        <v>69</v>
      </c>
      <c r="Z15" s="95" t="s">
        <v>67</v>
      </c>
      <c r="AA15" s="237" t="s">
        <v>64</v>
      </c>
      <c r="AB15" s="214" t="s">
        <v>65</v>
      </c>
      <c r="AC15" s="232" t="s">
        <v>68</v>
      </c>
      <c r="AD15" s="75" t="s">
        <v>69</v>
      </c>
      <c r="AE15" s="230" t="s">
        <v>70</v>
      </c>
      <c r="AF15" s="73" t="s">
        <v>69</v>
      </c>
      <c r="AG15" s="77" t="s">
        <v>67</v>
      </c>
      <c r="AH15" s="77" t="s">
        <v>67</v>
      </c>
      <c r="AI15" s="214" t="s">
        <v>65</v>
      </c>
      <c r="AJ15" s="77"/>
      <c r="AK15" s="83"/>
      <c r="AL15" s="132"/>
      <c r="AM15" s="125">
        <f>IF(B15="","",COUNTIF(H15:AL15,"早")+COUNTIF(H15:AL15,"早6")+COUNTIF(H15:AL15,"長")+COUNTIF(H15:AL15,"入")+COUNTIF(H15:AL15,"明")+COUNTIF(H15:AL15,"遅")+COUNTIF(H15:AL15,"遅18")+COUNTIF(H15:AL15,"日")+COUNTIF(H15:AL15,"出")+COUNTIF(H15:AL15,"日遅")+COUNTIF(H15:AL15,"研修")+COUNTIF(H15:AL15,"研早")+COUNTIF(H15:AL15,"研遅"))</f>
        <v>20</v>
      </c>
      <c r="AN15" s="85" t="str">
        <f>IF(F16="","",(AM15*F16)-COUNTIF(H15:AL15,"入")-COUNTIF(H15:AL15,"明")+COUNTIF(H15:AL15,"長")*3+COUNTIF(H15:AL15,"日遅")*1.5)</f>
        <v/>
      </c>
      <c r="AO15" s="25">
        <f>IF(B15="","",COUNTIF(H15:AL15,"入"))</f>
        <v>5</v>
      </c>
      <c r="AP15" s="27">
        <f>IF(B15="","",COUNTIF(H15:AL15,"休"))</f>
        <v>8</v>
      </c>
      <c r="AQ15" s="108">
        <f>IF(B15="","",COUNTIF(H15:AL15,"有給")+COUNTIFS(H15:AL15,"有")+COUNTIF(H15:AL15,"全休")+0.5*(COUNTIF(H15:AL15,"午前休"))+0.5*(COUNTIF(H15:AL15,"午後休")))</f>
        <v>0</v>
      </c>
    </row>
    <row r="16" spans="1:43" ht="16.5" customHeight="1" thickBot="1" x14ac:dyDescent="0.3">
      <c r="A16" s="311"/>
      <c r="B16" s="86" t="s">
        <v>56</v>
      </c>
      <c r="C16" s="86" t="s">
        <v>52</v>
      </c>
      <c r="D16" s="86" t="s">
        <v>54</v>
      </c>
      <c r="E16" s="86"/>
      <c r="F16" s="87"/>
      <c r="G16" s="164" t="s">
        <v>3</v>
      </c>
      <c r="H16" s="150"/>
      <c r="I16" s="149"/>
      <c r="J16" s="124"/>
      <c r="K16" s="124"/>
      <c r="L16" s="124"/>
      <c r="M16" s="148" t="s">
        <v>73</v>
      </c>
      <c r="N16" s="151"/>
      <c r="O16" s="201"/>
      <c r="P16" s="197"/>
      <c r="Q16" s="152"/>
      <c r="R16" s="152" t="s">
        <v>73</v>
      </c>
      <c r="S16" s="152"/>
      <c r="T16" s="152"/>
      <c r="U16" s="211"/>
      <c r="V16" s="151"/>
      <c r="W16" s="149"/>
      <c r="X16" s="124"/>
      <c r="Y16" s="124"/>
      <c r="Z16" s="124"/>
      <c r="AA16" s="148" t="s">
        <v>61</v>
      </c>
      <c r="AB16" s="211"/>
      <c r="AC16" s="152"/>
      <c r="AD16" s="152"/>
      <c r="AE16" s="151"/>
      <c r="AF16" s="148"/>
      <c r="AG16" s="152"/>
      <c r="AH16" s="152" t="s">
        <v>73</v>
      </c>
      <c r="AI16" s="211"/>
      <c r="AJ16" s="152"/>
      <c r="AK16" s="57"/>
      <c r="AL16" s="136"/>
      <c r="AM16" s="57"/>
      <c r="AN16" s="72"/>
      <c r="AO16" s="14"/>
      <c r="AP16" s="14"/>
      <c r="AQ16" s="109"/>
    </row>
    <row r="17" spans="1:43" ht="16.5" customHeight="1" x14ac:dyDescent="0.25">
      <c r="A17" s="316"/>
      <c r="B17" s="312" t="s">
        <v>86</v>
      </c>
      <c r="C17" s="313"/>
      <c r="D17" s="313"/>
      <c r="E17" s="314"/>
      <c r="F17" s="315"/>
      <c r="G17" s="167" t="s">
        <v>15</v>
      </c>
      <c r="H17" s="198" t="s">
        <v>61</v>
      </c>
      <c r="I17" s="84" t="s">
        <v>61</v>
      </c>
      <c r="J17" s="84" t="s">
        <v>67</v>
      </c>
      <c r="K17" s="84" t="s">
        <v>67</v>
      </c>
      <c r="L17" s="84" t="s">
        <v>67</v>
      </c>
      <c r="M17" s="84" t="s">
        <v>67</v>
      </c>
      <c r="N17" s="84" t="s">
        <v>67</v>
      </c>
      <c r="O17" s="198" t="s">
        <v>61</v>
      </c>
      <c r="P17" s="84" t="s">
        <v>61</v>
      </c>
      <c r="Q17" s="84" t="s">
        <v>67</v>
      </c>
      <c r="R17" s="84" t="s">
        <v>67</v>
      </c>
      <c r="S17" s="84" t="s">
        <v>67</v>
      </c>
      <c r="T17" s="84" t="s">
        <v>67</v>
      </c>
      <c r="U17" s="84" t="s">
        <v>67</v>
      </c>
      <c r="V17" s="198" t="s">
        <v>61</v>
      </c>
      <c r="W17" s="84" t="s">
        <v>61</v>
      </c>
      <c r="X17" s="84" t="s">
        <v>67</v>
      </c>
      <c r="Y17" s="84" t="s">
        <v>67</v>
      </c>
      <c r="Z17" s="84" t="s">
        <v>67</v>
      </c>
      <c r="AA17" s="84" t="s">
        <v>67</v>
      </c>
      <c r="AB17" s="84" t="s">
        <v>67</v>
      </c>
      <c r="AC17" s="198" t="s">
        <v>61</v>
      </c>
      <c r="AD17" s="84" t="s">
        <v>61</v>
      </c>
      <c r="AE17" s="84" t="s">
        <v>67</v>
      </c>
      <c r="AF17" s="84" t="s">
        <v>67</v>
      </c>
      <c r="AG17" s="84" t="s">
        <v>67</v>
      </c>
      <c r="AH17" s="84" t="s">
        <v>67</v>
      </c>
      <c r="AI17" s="194" t="s">
        <v>67</v>
      </c>
      <c r="AJ17" s="181"/>
      <c r="AK17" s="84"/>
      <c r="AL17" s="194"/>
      <c r="AM17" s="126">
        <f>IF(B17="","",COUNTIF(H17:AL17,"早")+COUNTIF(H17:AL17,"早6")+COUNTIF(H17:AL17,"長")+COUNTIF(H17:AL17,"入")+COUNTIF(H17:AL17,"明")+COUNTIF(H17:AL17,"遅")+COUNTIF(H17:AL17,"遅18")+COUNTIF(H17:AL17,"日")+COUNTIF(H17:AL17,"出")+COUNTIF(H17:AL17,"日遅")+COUNTIF(H17:AL17,"研修")+COUNTIF(H17:AL17,"研早")+COUNTIF(H17:AL17,"研遅"))</f>
        <v>0</v>
      </c>
      <c r="AN17" s="85" t="str">
        <f>IF(F18="","",(AM17*F18)-COUNTIF(H17:AL17,"入")-COUNTIF(H17:AL17,"明")+COUNTIF(H17:AL17,"長")*3+COUNTIF(H17:AL17,"日遅")*1.5)</f>
        <v/>
      </c>
      <c r="AO17" s="25">
        <f>IF(B17="","",COUNTIF(H17:AL17,"入"))</f>
        <v>0</v>
      </c>
      <c r="AP17" s="27">
        <f>IF(B17="","",COUNTIF(H17:AL17,"休"))</f>
        <v>28</v>
      </c>
      <c r="AQ17" s="108">
        <f>IF(B17="","",COUNTIF(H17:AL17,"有給")+COUNTIFS(H17:AL17,"有")+COUNTIF(H17:AL17,"全休")+0.5*(COUNTIF(H17:AL17,"午前休"))+0.5*(COUNTIF(H17:AL17,"午後休")))</f>
        <v>0</v>
      </c>
    </row>
    <row r="18" spans="1:43" ht="16.5" customHeight="1" thickBot="1" x14ac:dyDescent="0.3">
      <c r="A18" s="317"/>
      <c r="B18" s="86" t="s">
        <v>57</v>
      </c>
      <c r="C18" s="86" t="s">
        <v>55</v>
      </c>
      <c r="D18" s="86" t="s">
        <v>58</v>
      </c>
      <c r="E18" s="86"/>
      <c r="F18" s="87"/>
      <c r="G18" s="168" t="s">
        <v>3</v>
      </c>
      <c r="H18" s="155"/>
      <c r="I18" s="154"/>
      <c r="J18" s="154"/>
      <c r="K18" s="154"/>
      <c r="L18" s="154"/>
      <c r="M18" s="156"/>
      <c r="N18" s="157"/>
      <c r="O18" s="202"/>
      <c r="P18" s="158"/>
      <c r="Q18" s="158"/>
      <c r="R18" s="158"/>
      <c r="S18" s="158"/>
      <c r="T18" s="158"/>
      <c r="U18" s="213"/>
      <c r="V18" s="157"/>
      <c r="W18" s="154"/>
      <c r="X18" s="154"/>
      <c r="Y18" s="154"/>
      <c r="Z18" s="154"/>
      <c r="AA18" s="156"/>
      <c r="AB18" s="213"/>
      <c r="AC18" s="158"/>
      <c r="AD18" s="158"/>
      <c r="AE18" s="157"/>
      <c r="AF18" s="156"/>
      <c r="AG18" s="158"/>
      <c r="AH18" s="158"/>
      <c r="AI18" s="213"/>
      <c r="AJ18" s="158"/>
      <c r="AK18" s="90"/>
      <c r="AL18" s="135"/>
      <c r="AM18" s="128"/>
      <c r="AN18" s="96"/>
      <c r="AO18" s="91"/>
      <c r="AP18" s="91"/>
      <c r="AQ18" s="110"/>
    </row>
    <row r="19" spans="1:43" ht="16.5" customHeight="1" x14ac:dyDescent="0.25">
      <c r="A19" s="310"/>
      <c r="B19" s="312" t="s">
        <v>87</v>
      </c>
      <c r="C19" s="313"/>
      <c r="D19" s="313"/>
      <c r="E19" s="314"/>
      <c r="F19" s="315"/>
      <c r="G19" s="169" t="s">
        <v>2</v>
      </c>
      <c r="H19" s="243" t="s">
        <v>61</v>
      </c>
      <c r="I19" s="241" t="s">
        <v>61</v>
      </c>
      <c r="J19" s="95" t="s">
        <v>67</v>
      </c>
      <c r="K19" s="229" t="s">
        <v>68</v>
      </c>
      <c r="L19" s="94" t="s">
        <v>69</v>
      </c>
      <c r="M19" s="69" t="s">
        <v>67</v>
      </c>
      <c r="N19" s="230" t="s">
        <v>68</v>
      </c>
      <c r="O19" s="183" t="s">
        <v>69</v>
      </c>
      <c r="P19" s="77" t="s">
        <v>67</v>
      </c>
      <c r="Q19" s="232" t="s">
        <v>68</v>
      </c>
      <c r="R19" s="75" t="s">
        <v>69</v>
      </c>
      <c r="S19" s="77" t="s">
        <v>67</v>
      </c>
      <c r="T19" s="232" t="s">
        <v>68</v>
      </c>
      <c r="U19" s="214" t="s">
        <v>69</v>
      </c>
      <c r="V19" s="230" t="s">
        <v>68</v>
      </c>
      <c r="W19" s="94" t="s">
        <v>69</v>
      </c>
      <c r="X19" s="95" t="s">
        <v>67</v>
      </c>
      <c r="Y19" s="229" t="s">
        <v>68</v>
      </c>
      <c r="Z19" s="94" t="s">
        <v>69</v>
      </c>
      <c r="AA19" s="69" t="s">
        <v>67</v>
      </c>
      <c r="AB19" s="233" t="s">
        <v>68</v>
      </c>
      <c r="AC19" s="75" t="s">
        <v>69</v>
      </c>
      <c r="AD19" s="232" t="s">
        <v>68</v>
      </c>
      <c r="AE19" s="120" t="s">
        <v>69</v>
      </c>
      <c r="AF19" s="69" t="s">
        <v>67</v>
      </c>
      <c r="AG19" s="232" t="s">
        <v>68</v>
      </c>
      <c r="AH19" s="75" t="s">
        <v>69</v>
      </c>
      <c r="AI19" s="233" t="s">
        <v>68</v>
      </c>
      <c r="AJ19" s="75"/>
      <c r="AK19" s="75"/>
      <c r="AL19" s="160"/>
      <c r="AM19" s="125">
        <f>IF(B19="","",COUNTIF(H19:AL19,"早")+COUNTIF(H19:AL19,"早6")+COUNTIF(H19:AL19,"長")+COUNTIF(H19:AL19,"入")+COUNTIF(H19:AL19,"明")+COUNTIF(H19:AL19,"遅")+COUNTIF(H19:AL19,"遅18")+COUNTIF(H19:AL19,"日")+COUNTIF(H19:AL19,"出")+COUNTIF(H19:AL19,"日遅")+COUNTIF(H19:AL19,"研修")+COUNTIF(H19:AL19,"研早")+COUNTIF(H19:AL19,"研遅"))</f>
        <v>19</v>
      </c>
      <c r="AN19" s="85">
        <f>IF(F20="","",(AM19*F20)-COUNTIF(H19:AL19,"入")-COUNTIF(H19:AL19,"明")+COUNTIF(H19:AL19,"長")*3+COUNTIF(H19:AL19,"日遅")*1.5)</f>
        <v>133</v>
      </c>
      <c r="AO19" s="25">
        <f>IF(B19="","",COUNTIF(H19:AL19,"入"))</f>
        <v>10</v>
      </c>
      <c r="AP19" s="27">
        <f>IF(B19="","",COUNTIF(H19:AL19,"休"))</f>
        <v>9</v>
      </c>
      <c r="AQ19" s="108">
        <f>IF(B19="","",COUNTIF(H19:AL19,"有給")+COUNTIFS(H19:AL19,"有")+COUNTIF(H19:AL19,"全休")+0.5*(COUNTIF(H19:AL19,"午前休"))+0.5*(COUNTIF(H19:AL19,"午後休")))</f>
        <v>0</v>
      </c>
    </row>
    <row r="20" spans="1:43" ht="16.5" customHeight="1" thickBot="1" x14ac:dyDescent="0.3">
      <c r="A20" s="311"/>
      <c r="B20" s="70" t="s">
        <v>50</v>
      </c>
      <c r="C20" s="70" t="s">
        <v>47</v>
      </c>
      <c r="D20" s="70" t="s">
        <v>59</v>
      </c>
      <c r="E20" s="70"/>
      <c r="F20" s="71">
        <v>8</v>
      </c>
      <c r="G20" s="170" t="s">
        <v>3</v>
      </c>
      <c r="H20" s="150"/>
      <c r="I20" s="124"/>
      <c r="J20" s="124"/>
      <c r="K20" s="124"/>
      <c r="L20" s="124"/>
      <c r="M20" s="148"/>
      <c r="N20" s="151"/>
      <c r="O20" s="201"/>
      <c r="P20" s="152"/>
      <c r="Q20" s="152"/>
      <c r="R20" s="152"/>
      <c r="S20" s="152"/>
      <c r="T20" s="152" t="s">
        <v>61</v>
      </c>
      <c r="U20" s="211" t="s">
        <v>61</v>
      </c>
      <c r="V20" s="151"/>
      <c r="W20" s="124"/>
      <c r="X20" s="124"/>
      <c r="Y20" s="124"/>
      <c r="Z20" s="124"/>
      <c r="AA20" s="148"/>
      <c r="AB20" s="211"/>
      <c r="AC20" s="152"/>
      <c r="AD20" s="152"/>
      <c r="AE20" s="151"/>
      <c r="AF20" s="148"/>
      <c r="AG20" s="152"/>
      <c r="AH20" s="152"/>
      <c r="AI20" s="211"/>
      <c r="AJ20" s="152"/>
      <c r="AK20" s="57"/>
      <c r="AL20" s="136"/>
      <c r="AM20" s="57"/>
      <c r="AN20" s="72"/>
      <c r="AO20" s="14"/>
      <c r="AP20" s="14"/>
      <c r="AQ20" s="109"/>
    </row>
    <row r="21" spans="1:43" ht="16.5" customHeight="1" x14ac:dyDescent="0.25">
      <c r="A21" s="316"/>
      <c r="B21" s="318"/>
      <c r="C21" s="319"/>
      <c r="D21" s="319"/>
      <c r="E21" s="320"/>
      <c r="F21" s="321"/>
      <c r="G21" s="165" t="s">
        <v>2</v>
      </c>
      <c r="H21" s="144"/>
      <c r="I21" s="79"/>
      <c r="J21" s="79"/>
      <c r="K21" s="79"/>
      <c r="L21" s="79"/>
      <c r="M21" s="82"/>
      <c r="N21" s="116"/>
      <c r="O21" s="182"/>
      <c r="P21" s="83"/>
      <c r="Q21" s="83"/>
      <c r="R21" s="83"/>
      <c r="S21" s="83"/>
      <c r="T21" s="83"/>
      <c r="U21" s="212"/>
      <c r="V21" s="116"/>
      <c r="W21" s="79"/>
      <c r="X21" s="79"/>
      <c r="Y21" s="79"/>
      <c r="Z21" s="79"/>
      <c r="AA21" s="82"/>
      <c r="AB21" s="212"/>
      <c r="AC21" s="83"/>
      <c r="AD21" s="83"/>
      <c r="AE21" s="116"/>
      <c r="AF21" s="82"/>
      <c r="AG21" s="83"/>
      <c r="AH21" s="83"/>
      <c r="AI21" s="212"/>
      <c r="AJ21" s="83"/>
      <c r="AK21" s="83"/>
      <c r="AL21" s="132"/>
      <c r="AM21" s="126" t="str">
        <f>IF(B21="","",COUNTIF(H21:AL21,"早")+COUNTIF(H21:AL21,"早6")+COUNTIF(H21:AL21,"長")+COUNTIF(H21:AL21,"入")+COUNTIF(H21:AL21,"明")+COUNTIF(H21:AL21,"遅")+COUNTIF(H21:AL21,"遅18")+COUNTIF(H21:AL21,"日")+COUNTIF(H21:AL21,"出")+COUNTIF(H21:AL21,"日遅")+COUNTIF(H21:AL21,"研修")+COUNTIF(H21:AL21,"研早")+COUNTIF(H21:AL21,"研遅"))</f>
        <v/>
      </c>
      <c r="AN21" s="85" t="str">
        <f>IF(F22="","",(AM21*F22)-COUNTIF(H21:AL21,"入")-COUNTIF(H21:AL21,"明")+COUNTIF(H21:AL21,"長")*3+COUNTIF(H21:AL21,"日遅")*1.5)</f>
        <v/>
      </c>
      <c r="AO21" s="25" t="str">
        <f>IF(B21="","",COUNTIF(H21:AL21,"入"))</f>
        <v/>
      </c>
      <c r="AP21" s="27" t="str">
        <f>IF(B21="","",COUNTIF(H21:AL21,"休"))</f>
        <v/>
      </c>
      <c r="AQ21" s="108" t="str">
        <f>IF(B21="","",COUNTIF(H21:AL21,"有給")+COUNTIFS(H21:AL21,"有")+COUNTIF(H21:AL21,"全休")+0.5*(COUNTIF(H21:AL21,"午前休"))+0.5*(COUNTIF(H21:AL21,"午後休")))</f>
        <v/>
      </c>
    </row>
    <row r="22" spans="1:43" ht="16.5" customHeight="1" thickBot="1" x14ac:dyDescent="0.3">
      <c r="A22" s="317"/>
      <c r="B22" s="86"/>
      <c r="C22" s="86"/>
      <c r="D22" s="86"/>
      <c r="E22" s="86"/>
      <c r="F22" s="87"/>
      <c r="G22" s="166" t="s">
        <v>3</v>
      </c>
      <c r="H22" s="155"/>
      <c r="I22" s="154"/>
      <c r="J22" s="154"/>
      <c r="K22" s="154"/>
      <c r="L22" s="154"/>
      <c r="M22" s="156"/>
      <c r="N22" s="157"/>
      <c r="O22" s="202"/>
      <c r="P22" s="158"/>
      <c r="Q22" s="158"/>
      <c r="R22" s="158"/>
      <c r="S22" s="158"/>
      <c r="T22" s="158"/>
      <c r="U22" s="213"/>
      <c r="V22" s="157"/>
      <c r="W22" s="154"/>
      <c r="X22" s="154"/>
      <c r="Y22" s="154"/>
      <c r="Z22" s="154"/>
      <c r="AA22" s="156"/>
      <c r="AB22" s="213"/>
      <c r="AC22" s="158"/>
      <c r="AD22" s="158"/>
      <c r="AE22" s="157"/>
      <c r="AF22" s="156"/>
      <c r="AG22" s="158"/>
      <c r="AH22" s="158"/>
      <c r="AI22" s="213"/>
      <c r="AJ22" s="90"/>
      <c r="AK22" s="90"/>
      <c r="AL22" s="135"/>
      <c r="AM22" s="90"/>
      <c r="AN22" s="96"/>
      <c r="AO22" s="91"/>
      <c r="AP22" s="91"/>
      <c r="AQ22" s="110"/>
    </row>
    <row r="23" spans="1:43" ht="16.5" customHeight="1" x14ac:dyDescent="0.25">
      <c r="A23" s="310"/>
      <c r="B23" s="312"/>
      <c r="C23" s="313"/>
      <c r="D23" s="313"/>
      <c r="E23" s="314"/>
      <c r="F23" s="315"/>
      <c r="G23" s="169" t="s">
        <v>15</v>
      </c>
      <c r="H23" s="143"/>
      <c r="I23" s="94"/>
      <c r="J23" s="94"/>
      <c r="K23" s="94"/>
      <c r="L23" s="94"/>
      <c r="M23" s="73"/>
      <c r="N23" s="120"/>
      <c r="O23" s="183"/>
      <c r="P23" s="75"/>
      <c r="Q23" s="75"/>
      <c r="R23" s="75"/>
      <c r="S23" s="75"/>
      <c r="T23" s="75"/>
      <c r="U23" s="214"/>
      <c r="V23" s="116"/>
      <c r="W23" s="79"/>
      <c r="X23" s="94"/>
      <c r="Y23" s="94"/>
      <c r="Z23" s="94"/>
      <c r="AA23" s="73"/>
      <c r="AB23" s="214"/>
      <c r="AC23" s="75"/>
      <c r="AD23" s="75"/>
      <c r="AE23" s="120"/>
      <c r="AF23" s="73"/>
      <c r="AG23" s="75"/>
      <c r="AH23" s="75"/>
      <c r="AI23" s="214"/>
      <c r="AJ23" s="77"/>
      <c r="AK23" s="75"/>
      <c r="AL23" s="137"/>
      <c r="AM23" s="125" t="str">
        <f>IF(B23="","",COUNTIF(H23:AL23,"早")+COUNTIF(H23:AL23,"早6")+COUNTIF(H23:AL23,"長")+COUNTIF(H23:AL23,"入")+COUNTIF(H23:AL23,"明")+COUNTIF(H23:AL23,"遅")+COUNTIF(H23:AL23,"遅18")+COUNTIF(H23:AL23,"日")+COUNTIF(H23:AL23,"出")+COUNTIF(H23:AL23,"日遅")+COUNTIF(H23:AL23,"研修")+COUNTIF(H23:AL23,"研早")+COUNTIF(H23:AL23,"研遅"))</f>
        <v/>
      </c>
      <c r="AN23" s="368" t="str">
        <f>IF(F24="","",(AM23*F24)-COUNTIF(H23:AL23,"入")-COUNTIF(H23:AL23,"明")+COUNTIF(H23:AL23,"長")*3+COUNTIF(H23:AL23,"日遅")*1.5)</f>
        <v/>
      </c>
      <c r="AO23" s="25" t="str">
        <f>IF(B23="","",COUNTIF(H23:AL23,"入"))</f>
        <v/>
      </c>
      <c r="AP23" s="27" t="str">
        <f>IF(B23="","",COUNTIF(H23:AL23,"休"))</f>
        <v/>
      </c>
      <c r="AQ23" s="108" t="str">
        <f>IF(B23="","",COUNTIF(H23:AL23,"有給")+COUNTIFS(H23:AL23,"有")+COUNTIF(H23:AL23,"全休")+0.5*(COUNTIF(H23:AL23,"午前休"))+0.5*(COUNTIF(H23:AL23,"午後休")))</f>
        <v/>
      </c>
    </row>
    <row r="24" spans="1:43" ht="16.5" customHeight="1" thickBot="1" x14ac:dyDescent="0.3">
      <c r="A24" s="311"/>
      <c r="B24" s="70"/>
      <c r="C24" s="70"/>
      <c r="D24" s="70"/>
      <c r="E24" s="70"/>
      <c r="F24" s="71"/>
      <c r="G24" s="170" t="s">
        <v>3</v>
      </c>
      <c r="H24" s="150"/>
      <c r="I24" s="124"/>
      <c r="J24" s="124"/>
      <c r="K24" s="124"/>
      <c r="L24" s="124"/>
      <c r="M24" s="148"/>
      <c r="N24" s="151"/>
      <c r="O24" s="201"/>
      <c r="P24" s="152"/>
      <c r="Q24" s="152"/>
      <c r="R24" s="152"/>
      <c r="S24" s="152"/>
      <c r="T24" s="152"/>
      <c r="U24" s="211"/>
      <c r="V24" s="151"/>
      <c r="W24" s="124"/>
      <c r="X24" s="124"/>
      <c r="Y24" s="124"/>
      <c r="Z24" s="124"/>
      <c r="AA24" s="148"/>
      <c r="AB24" s="211"/>
      <c r="AC24" s="152"/>
      <c r="AD24" s="152"/>
      <c r="AE24" s="151"/>
      <c r="AF24" s="148"/>
      <c r="AG24" s="152"/>
      <c r="AH24" s="152"/>
      <c r="AI24" s="211"/>
      <c r="AJ24" s="57"/>
      <c r="AK24" s="57"/>
      <c r="AL24" s="136"/>
      <c r="AM24" s="127"/>
      <c r="AN24" s="99"/>
      <c r="AO24" s="14"/>
      <c r="AP24" s="14"/>
      <c r="AQ24" s="109"/>
    </row>
    <row r="25" spans="1:43" ht="16.5" customHeight="1" x14ac:dyDescent="0.25">
      <c r="A25" s="316"/>
      <c r="B25" s="318"/>
      <c r="C25" s="319"/>
      <c r="D25" s="319"/>
      <c r="E25" s="320"/>
      <c r="F25" s="321"/>
      <c r="G25" s="167" t="s">
        <v>2</v>
      </c>
      <c r="H25" s="144"/>
      <c r="I25" s="79"/>
      <c r="J25" s="79"/>
      <c r="K25" s="79"/>
      <c r="L25" s="79"/>
      <c r="M25" s="82"/>
      <c r="N25" s="116"/>
      <c r="O25" s="182"/>
      <c r="P25" s="83"/>
      <c r="Q25" s="83"/>
      <c r="R25" s="83"/>
      <c r="S25" s="83"/>
      <c r="T25" s="83"/>
      <c r="U25" s="212"/>
      <c r="V25" s="116"/>
      <c r="W25" s="79"/>
      <c r="X25" s="79"/>
      <c r="Y25" s="79"/>
      <c r="Z25" s="79"/>
      <c r="AA25" s="82"/>
      <c r="AB25" s="224"/>
      <c r="AC25" s="81"/>
      <c r="AD25" s="83"/>
      <c r="AE25" s="116"/>
      <c r="AF25" s="82"/>
      <c r="AG25" s="83"/>
      <c r="AH25" s="83"/>
      <c r="AI25" s="212"/>
      <c r="AJ25" s="83"/>
      <c r="AK25" s="83"/>
      <c r="AL25" s="132"/>
      <c r="AM25" s="126" t="str">
        <f>IF(B25="","",COUNTIF(H25:AL25,"早")+COUNTIF(H25:AL25,"早6")+COUNTIF(H25:AL25,"長")+COUNTIF(H25:AL25,"入")+COUNTIF(H25:AL25,"明")+COUNTIF(H25:AL25,"遅")+COUNTIF(H25:AL25,"遅18")+COUNTIF(H25:AL25,"日")+COUNTIF(H25:AL25,"出")+COUNTIF(H25:AL25,"日遅")+COUNTIF(H25:AL25,"研修")+COUNTIF(H25:AL25,"研早")+COUNTIF(H25:AL25,"研遅"))</f>
        <v/>
      </c>
      <c r="AN25" s="85" t="str">
        <f>IF(F26="","",(AM25*F26)-COUNTIF(H25:AL25,"入")-COUNTIF(H25:AL25,"明")+COUNTIF(H25:AL25,"長")*3+COUNTIF(H25:AL25,"日遅")*1.5)</f>
        <v/>
      </c>
      <c r="AO25" s="25" t="str">
        <f>IF(B25="","",COUNTIF(H25:AL25,"入"))</f>
        <v/>
      </c>
      <c r="AP25" s="27" t="str">
        <f>IF(B25="","",COUNTIF(H25:AL25,"休"))</f>
        <v/>
      </c>
      <c r="AQ25" s="108" t="str">
        <f>IF(B25="","",COUNTIF(H25:AL25,"有給")+COUNTIFS(H25:AL25,"有")+COUNTIF(H25:AL25,"全休")+0.5*(COUNTIF(H25:AL25,"午前休"))+0.5*(COUNTIF(H25:AL25,"午後休")))</f>
        <v/>
      </c>
    </row>
    <row r="26" spans="1:43" ht="16.5" customHeight="1" thickBot="1" x14ac:dyDescent="0.3">
      <c r="A26" s="317"/>
      <c r="B26" s="86"/>
      <c r="C26" s="86"/>
      <c r="D26" s="86"/>
      <c r="E26" s="86"/>
      <c r="F26" s="87"/>
      <c r="G26" s="168" t="s">
        <v>3</v>
      </c>
      <c r="H26" s="155"/>
      <c r="I26" s="154"/>
      <c r="J26" s="154"/>
      <c r="K26" s="154"/>
      <c r="L26" s="154"/>
      <c r="M26" s="156"/>
      <c r="N26" s="157"/>
      <c r="O26" s="202"/>
      <c r="P26" s="158"/>
      <c r="Q26" s="158"/>
      <c r="R26" s="158"/>
      <c r="S26" s="158"/>
      <c r="T26" s="158"/>
      <c r="U26" s="213"/>
      <c r="V26" s="157"/>
      <c r="W26" s="154"/>
      <c r="X26" s="154"/>
      <c r="Y26" s="154"/>
      <c r="Z26" s="154"/>
      <c r="AA26" s="156"/>
      <c r="AB26" s="213"/>
      <c r="AC26" s="158"/>
      <c r="AD26" s="158"/>
      <c r="AE26" s="157"/>
      <c r="AF26" s="156"/>
      <c r="AG26" s="158"/>
      <c r="AH26" s="158"/>
      <c r="AI26" s="213"/>
      <c r="AJ26" s="90"/>
      <c r="AK26" s="90"/>
      <c r="AL26" s="135"/>
      <c r="AM26" s="128"/>
      <c r="AN26" s="96"/>
      <c r="AO26" s="91"/>
      <c r="AP26" s="91"/>
      <c r="AQ26" s="110"/>
    </row>
    <row r="27" spans="1:43" ht="16.5" customHeight="1" x14ac:dyDescent="0.25">
      <c r="A27" s="310"/>
      <c r="B27" s="312"/>
      <c r="C27" s="313"/>
      <c r="D27" s="313"/>
      <c r="E27" s="314"/>
      <c r="F27" s="315"/>
      <c r="G27" s="163" t="s">
        <v>2</v>
      </c>
      <c r="H27" s="143"/>
      <c r="I27" s="94"/>
      <c r="J27" s="94"/>
      <c r="K27" s="94"/>
      <c r="L27" s="94"/>
      <c r="M27" s="69"/>
      <c r="N27" s="175"/>
      <c r="O27" s="183"/>
      <c r="P27" s="75"/>
      <c r="Q27" s="75"/>
      <c r="R27" s="75"/>
      <c r="S27" s="75"/>
      <c r="T27" s="77"/>
      <c r="U27" s="216"/>
      <c r="V27" s="120"/>
      <c r="W27" s="94"/>
      <c r="X27" s="94"/>
      <c r="Y27" s="94"/>
      <c r="Z27" s="94"/>
      <c r="AA27" s="69"/>
      <c r="AB27" s="216"/>
      <c r="AC27" s="77"/>
      <c r="AD27" s="77"/>
      <c r="AE27" s="120"/>
      <c r="AF27" s="73"/>
      <c r="AG27" s="75"/>
      <c r="AH27" s="77"/>
      <c r="AI27" s="216"/>
      <c r="AJ27" s="75"/>
      <c r="AK27" s="75"/>
      <c r="AL27" s="137"/>
      <c r="AM27" s="125" t="str">
        <f>IF(B27="","",COUNTIF(H27:AL27,"早")+COUNTIF(H27:AL27,"早6")+COUNTIF(H27:AL27,"長")+COUNTIF(H27:AL27,"入")+COUNTIF(H27:AL27,"明")+COUNTIF(H27:AL27,"遅")+COUNTIF(H27:AL27,"遅18")+COUNTIF(H27:AL27,"日")+COUNTIF(H27:AL27,"出")+COUNTIF(H27:AL27,"日遅")+COUNTIF(H27:AL27,"研修")+COUNTIF(H27:AL27,"研早")+COUNTIF(H27:AL27,"研遅"))</f>
        <v/>
      </c>
      <c r="AN27" s="85" t="str">
        <f>IF(F28="","",(AM27*F28)-COUNTIF(H27:AL27,"入")-COUNTIF(H27:AL27,"明")+COUNTIF(H27:AL27,"長")*3+COUNTIF(H27:AL27,"日遅")*1.5)</f>
        <v/>
      </c>
      <c r="AO27" s="25" t="str">
        <f>IF(B27="","",COUNTIF(H27:AL27,"入"))</f>
        <v/>
      </c>
      <c r="AP27" s="27" t="str">
        <f>IF(B27="","",COUNTIF(H27:AL27,"休"))</f>
        <v/>
      </c>
      <c r="AQ27" s="108" t="str">
        <f>IF(B27="","",COUNTIF(H27:AL27,"有給")+COUNTIFS(H27:AL27,"有")+COUNTIF(H27:AL27,"全休")+0.5*(COUNTIF(H27:AL27,"午前休"))+0.5*(COUNTIF(H27:AL27,"午後休")))</f>
        <v/>
      </c>
    </row>
    <row r="28" spans="1:43" ht="16.5" customHeight="1" thickBot="1" x14ac:dyDescent="0.3">
      <c r="A28" s="311"/>
      <c r="B28" s="70"/>
      <c r="C28" s="70"/>
      <c r="D28" s="70"/>
      <c r="E28" s="70"/>
      <c r="F28" s="71"/>
      <c r="G28" s="164" t="s">
        <v>3</v>
      </c>
      <c r="H28" s="150"/>
      <c r="I28" s="124"/>
      <c r="J28" s="124"/>
      <c r="K28" s="124"/>
      <c r="L28" s="124"/>
      <c r="M28" s="148"/>
      <c r="N28" s="151"/>
      <c r="O28" s="201"/>
      <c r="P28" s="152"/>
      <c r="Q28" s="152"/>
      <c r="R28" s="152"/>
      <c r="S28" s="152"/>
      <c r="T28" s="152"/>
      <c r="U28" s="211"/>
      <c r="V28" s="151"/>
      <c r="W28" s="124"/>
      <c r="X28" s="124"/>
      <c r="Y28" s="124"/>
      <c r="Z28" s="124"/>
      <c r="AA28" s="148"/>
      <c r="AB28" s="211"/>
      <c r="AC28" s="152"/>
      <c r="AD28" s="152"/>
      <c r="AE28" s="151"/>
      <c r="AF28" s="148"/>
      <c r="AG28" s="152"/>
      <c r="AH28" s="152"/>
      <c r="AI28" s="211"/>
      <c r="AJ28" s="57"/>
      <c r="AK28" s="57"/>
      <c r="AL28" s="136"/>
      <c r="AM28" s="57"/>
      <c r="AN28" s="72"/>
      <c r="AO28" s="14"/>
      <c r="AP28" s="14"/>
      <c r="AQ28" s="109"/>
    </row>
    <row r="29" spans="1:43" ht="16.5" customHeight="1" x14ac:dyDescent="0.25">
      <c r="A29" s="316"/>
      <c r="B29" s="318"/>
      <c r="C29" s="319"/>
      <c r="D29" s="319"/>
      <c r="E29" s="320"/>
      <c r="F29" s="321"/>
      <c r="G29" s="165" t="s">
        <v>2</v>
      </c>
      <c r="H29" s="144"/>
      <c r="I29" s="79"/>
      <c r="J29" s="79"/>
      <c r="K29" s="79"/>
      <c r="L29" s="79"/>
      <c r="M29" s="82"/>
      <c r="N29" s="116"/>
      <c r="O29" s="182"/>
      <c r="P29" s="83"/>
      <c r="Q29" s="83"/>
      <c r="R29" s="83"/>
      <c r="S29" s="83"/>
      <c r="T29" s="83"/>
      <c r="U29" s="212"/>
      <c r="V29" s="116"/>
      <c r="W29" s="79"/>
      <c r="X29" s="79"/>
      <c r="Y29" s="79"/>
      <c r="Z29" s="79"/>
      <c r="AA29" s="82"/>
      <c r="AB29" s="212"/>
      <c r="AC29" s="83"/>
      <c r="AD29" s="83"/>
      <c r="AE29" s="116"/>
      <c r="AF29" s="82"/>
      <c r="AG29" s="83"/>
      <c r="AH29" s="83"/>
      <c r="AI29" s="212"/>
      <c r="AJ29" s="83"/>
      <c r="AK29" s="83"/>
      <c r="AL29" s="132"/>
      <c r="AM29" s="126" t="str">
        <f>IF(B29="","",COUNTIF(H29:AL29,"早")+COUNTIF(H29:AL29,"早6")+COUNTIF(H29:AL29,"長")+COUNTIF(H29:AL29,"入")+COUNTIF(H29:AL29,"明")+COUNTIF(H29:AL29,"遅")+COUNTIF(H29:AL29,"遅18")+COUNTIF(H29:AL29,"日")+COUNTIF(H29:AL29,"出")+COUNTIF(H29:AL29,"日遅")+COUNTIF(H29:AL29,"研修")+COUNTIF(H29:AL29,"研早")+COUNTIF(H29:AL29,"研遅"))</f>
        <v/>
      </c>
      <c r="AN29" s="85" t="str">
        <f>IF(F30="","",(AM29*F30)-COUNTIF(H29:AL29,"入")-COUNTIF(H29:AL29,"明")+COUNTIF(H29:AL29,"長")*3+COUNTIF(H29:AL29,"日遅")*1.5)</f>
        <v/>
      </c>
      <c r="AO29" s="25" t="str">
        <f>IF(B29="","",COUNTIF(H29:AL29,"入"))</f>
        <v/>
      </c>
      <c r="AP29" s="27" t="str">
        <f>IF(B29="","",COUNTIF(H29:AL29,"休"))</f>
        <v/>
      </c>
      <c r="AQ29" s="108" t="str">
        <f>IF(B29="","",COUNTIF(H29:AL29,"有給")+COUNTIFS(H29:AL29,"有")+COUNTIF(H29:AL29,"全休")+0.5*(COUNTIF(H29:AL29,"午前休"))+0.5*(COUNTIF(H29:AL29,"午後休")))</f>
        <v/>
      </c>
    </row>
    <row r="30" spans="1:43" ht="16.5" customHeight="1" thickBot="1" x14ac:dyDescent="0.3">
      <c r="A30" s="317"/>
      <c r="B30" s="205"/>
      <c r="C30" s="86"/>
      <c r="D30" s="86"/>
      <c r="E30" s="86"/>
      <c r="F30" s="87"/>
      <c r="G30" s="166" t="s">
        <v>3</v>
      </c>
      <c r="H30" s="155"/>
      <c r="I30" s="154"/>
      <c r="J30" s="154"/>
      <c r="K30" s="154"/>
      <c r="L30" s="154"/>
      <c r="M30" s="156"/>
      <c r="N30" s="157"/>
      <c r="O30" s="202"/>
      <c r="P30" s="158"/>
      <c r="Q30" s="158"/>
      <c r="R30" s="158"/>
      <c r="S30" s="158"/>
      <c r="T30" s="158"/>
      <c r="U30" s="213"/>
      <c r="V30" s="157"/>
      <c r="W30" s="154"/>
      <c r="X30" s="154"/>
      <c r="Y30" s="154"/>
      <c r="Z30" s="154"/>
      <c r="AA30" s="156"/>
      <c r="AB30" s="213"/>
      <c r="AC30" s="158"/>
      <c r="AD30" s="158"/>
      <c r="AE30" s="157"/>
      <c r="AF30" s="156"/>
      <c r="AG30" s="225"/>
      <c r="AH30" s="158"/>
      <c r="AI30" s="213"/>
      <c r="AJ30" s="90"/>
      <c r="AK30" s="90"/>
      <c r="AL30" s="135"/>
      <c r="AM30" s="90"/>
      <c r="AN30" s="92"/>
      <c r="AO30" s="91"/>
      <c r="AP30" s="91"/>
      <c r="AQ30" s="110"/>
    </row>
    <row r="31" spans="1:43" ht="16.5" customHeight="1" x14ac:dyDescent="0.25">
      <c r="A31" s="316"/>
      <c r="B31" s="318"/>
      <c r="C31" s="319"/>
      <c r="D31" s="319"/>
      <c r="E31" s="320"/>
      <c r="F31" s="321"/>
      <c r="G31" s="165" t="s">
        <v>2</v>
      </c>
      <c r="H31" s="371"/>
      <c r="I31" s="372"/>
      <c r="J31" s="79"/>
      <c r="K31" s="79"/>
      <c r="L31" s="79"/>
      <c r="M31" s="82"/>
      <c r="N31" s="116"/>
      <c r="O31" s="182"/>
      <c r="P31" s="83"/>
      <c r="Q31" s="83"/>
      <c r="R31" s="83"/>
      <c r="S31" s="83"/>
      <c r="T31" s="83"/>
      <c r="U31" s="212"/>
      <c r="V31" s="116"/>
      <c r="W31" s="79"/>
      <c r="X31" s="79"/>
      <c r="Y31" s="79"/>
      <c r="Z31" s="79"/>
      <c r="AA31" s="82"/>
      <c r="AB31" s="212"/>
      <c r="AC31" s="83"/>
      <c r="AD31" s="373"/>
      <c r="AE31" s="374"/>
      <c r="AF31" s="375"/>
      <c r="AG31" s="83"/>
      <c r="AH31" s="83"/>
      <c r="AI31" s="212"/>
      <c r="AJ31" s="83"/>
      <c r="AK31" s="83"/>
      <c r="AL31" s="132"/>
      <c r="AM31" s="126" t="str">
        <f>IF(B31="","",COUNTIF(H31:AL31,"早")+COUNTIF(H31:AL31,"早6")+COUNTIF(H31:AL31,"長")+COUNTIF(H31:AL31,"入")+COUNTIF(H31:AL31,"明")+COUNTIF(H31:AL31,"遅")+COUNTIF(H31:AL31,"遅18")+COUNTIF(H31:AL31,"日")+COUNTIF(H31:AL31,"出")+COUNTIF(H31:AL31,"日遅")+COUNTIF(H31:AL31,"研修")+COUNTIF(H31:AL31,"研早")+COUNTIF(H31:AL31,"研遅"))</f>
        <v/>
      </c>
      <c r="AN31" s="85" t="str">
        <f>IF(F32="","",(AM31*F32)-COUNTIF(H31:AL31,"入")-COUNTIF(H31:AL31,"明")+COUNTIF(H31:AL31,"長")*3+COUNTIF(H31:AL31,"日遅")*1.5)</f>
        <v/>
      </c>
      <c r="AO31" s="25" t="str">
        <f>IF(B31="","",COUNTIF(H31:AL31,"入"))</f>
        <v/>
      </c>
      <c r="AP31" s="27" t="str">
        <f>IF(B31="","",COUNTIF(H31:AL31,"休"))</f>
        <v/>
      </c>
      <c r="AQ31" s="108" t="str">
        <f>IF(B31="","",COUNTIF(H31:AL31,"有給")+COUNTIFS(H31:AL31,"有")+COUNTIF(H31:AL31,"全休")+0.5*(COUNTIF(H31:AL31,"午前休"))+0.5*(COUNTIF(H31:AL31,"午後休")))</f>
        <v/>
      </c>
    </row>
    <row r="32" spans="1:43" ht="16.5" customHeight="1" thickBot="1" x14ac:dyDescent="0.3">
      <c r="A32" s="317"/>
      <c r="B32" s="86"/>
      <c r="C32" s="86"/>
      <c r="D32" s="86"/>
      <c r="E32" s="86"/>
      <c r="F32" s="87"/>
      <c r="G32" s="166" t="s">
        <v>3</v>
      </c>
      <c r="H32" s="376"/>
      <c r="I32" s="89"/>
      <c r="J32" s="89"/>
      <c r="K32" s="89"/>
      <c r="L32" s="89"/>
      <c r="M32" s="88"/>
      <c r="N32" s="119"/>
      <c r="O32" s="377"/>
      <c r="P32" s="90"/>
      <c r="Q32" s="90"/>
      <c r="R32" s="90"/>
      <c r="S32" s="378"/>
      <c r="T32" s="90"/>
      <c r="U32" s="217"/>
      <c r="V32" s="119"/>
      <c r="W32" s="89"/>
      <c r="X32" s="89"/>
      <c r="Y32" s="89"/>
      <c r="Z32" s="379"/>
      <c r="AA32" s="88"/>
      <c r="AB32" s="217"/>
      <c r="AC32" s="90"/>
      <c r="AD32" s="90"/>
      <c r="AE32" s="119"/>
      <c r="AF32" s="88"/>
      <c r="AG32" s="90"/>
      <c r="AH32" s="90"/>
      <c r="AI32" s="217"/>
      <c r="AJ32" s="90"/>
      <c r="AK32" s="90"/>
      <c r="AL32" s="380"/>
      <c r="AM32" s="90"/>
      <c r="AN32" s="92"/>
      <c r="AO32" s="91"/>
      <c r="AP32" s="91"/>
      <c r="AQ32" s="110"/>
    </row>
    <row r="33" spans="1:43" ht="16.5" customHeight="1" x14ac:dyDescent="0.25">
      <c r="A33" s="310"/>
      <c r="B33" s="312"/>
      <c r="C33" s="313"/>
      <c r="D33" s="313"/>
      <c r="E33" s="314"/>
      <c r="F33" s="315"/>
      <c r="G33" s="163" t="s">
        <v>2</v>
      </c>
      <c r="H33" s="143"/>
      <c r="I33" s="74"/>
      <c r="J33" s="95"/>
      <c r="K33" s="94"/>
      <c r="L33" s="95"/>
      <c r="M33" s="199"/>
      <c r="N33" s="120"/>
      <c r="O33" s="369"/>
      <c r="P33" s="77"/>
      <c r="Q33" s="77"/>
      <c r="R33" s="75"/>
      <c r="S33" s="77"/>
      <c r="T33" s="76"/>
      <c r="U33" s="216"/>
      <c r="V33" s="175"/>
      <c r="W33" s="94"/>
      <c r="X33" s="95"/>
      <c r="Y33" s="74"/>
      <c r="Z33" s="95"/>
      <c r="AA33" s="69"/>
      <c r="AB33" s="216"/>
      <c r="AC33" s="77"/>
      <c r="AD33" s="77"/>
      <c r="AE33" s="175"/>
      <c r="AF33" s="69"/>
      <c r="AG33" s="77"/>
      <c r="AH33" s="77"/>
      <c r="AI33" s="216"/>
      <c r="AJ33" s="76"/>
      <c r="AK33" s="75"/>
      <c r="AL33" s="160"/>
      <c r="AM33" s="125" t="str">
        <f>IF(B33="","",COUNTIF(H33:AL33,"早")+COUNTIF(H33:AL33,"早6")+COUNTIF(H33:AL33,"長")+COUNTIF(H33:AL33,"入")+COUNTIF(H33:AL33,"明")+COUNTIF(H33:AL33,"遅")+COUNTIF(H33:AL33,"遅18")+COUNTIF(H33:AL33,"日")+COUNTIF(H33:AL33,"出")+COUNTIF(H33:AL33,"日遅")+COUNTIF(H33:AL33,"研修")+COUNTIF(H33:AL33,"研早")+COUNTIF(H33:AL33,"研遅"))</f>
        <v/>
      </c>
      <c r="AN33" s="370" t="str">
        <f>IF(F34="","",(AM33*F34)-COUNTIF(H33:AL33,"入")-COUNTIF(H33:AL33,"明")+COUNTIF(H33:AL33,"長")*3+COUNTIF(H33:AL33,"日遅")*1.5)</f>
        <v/>
      </c>
      <c r="AO33" s="25" t="str">
        <f>IF(B33="","",COUNTIF(H33:AL33,"入"))</f>
        <v/>
      </c>
      <c r="AP33" s="27" t="str">
        <f>IF(B33="","",COUNTIF(H33:AL33,"休"))</f>
        <v/>
      </c>
      <c r="AQ33" s="108" t="str">
        <f>IF(B33="","",COUNTIF(H33:AL33,"有給")+COUNTIFS(H33:AL33,"有")+COUNTIF(H33:AL33,"全休")+0.5*(COUNTIF(H33:AL33,"午前休"))+0.5*(COUNTIF(H33:AL33,"午後休")))</f>
        <v/>
      </c>
    </row>
    <row r="34" spans="1:43" ht="16.5" customHeight="1" thickBot="1" x14ac:dyDescent="0.3">
      <c r="A34" s="317"/>
      <c r="B34" s="86"/>
      <c r="C34" s="86"/>
      <c r="D34" s="86"/>
      <c r="E34" s="86"/>
      <c r="F34" s="87"/>
      <c r="G34" s="166" t="s">
        <v>3</v>
      </c>
      <c r="H34" s="155"/>
      <c r="I34" s="154"/>
      <c r="J34" s="154"/>
      <c r="K34" s="154"/>
      <c r="L34" s="154"/>
      <c r="M34" s="156"/>
      <c r="N34" s="157"/>
      <c r="O34" s="202"/>
      <c r="P34" s="158"/>
      <c r="Q34" s="158"/>
      <c r="R34" s="158"/>
      <c r="S34" s="158"/>
      <c r="T34" s="158"/>
      <c r="U34" s="213"/>
      <c r="V34" s="157"/>
      <c r="W34" s="154"/>
      <c r="X34" s="154"/>
      <c r="Y34" s="154"/>
      <c r="Z34" s="89"/>
      <c r="AA34" s="88"/>
      <c r="AB34" s="217"/>
      <c r="AC34" s="90"/>
      <c r="AD34" s="90"/>
      <c r="AE34" s="119"/>
      <c r="AF34" s="88"/>
      <c r="AG34" s="90"/>
      <c r="AH34" s="90"/>
      <c r="AI34" s="217"/>
      <c r="AJ34" s="90"/>
      <c r="AK34" s="90"/>
      <c r="AL34" s="135"/>
      <c r="AM34" s="129"/>
      <c r="AN34" s="101"/>
      <c r="AO34" s="100"/>
      <c r="AP34" s="100"/>
      <c r="AQ34" s="112"/>
    </row>
    <row r="35" spans="1:43" ht="16.5" customHeight="1" x14ac:dyDescent="0.25">
      <c r="A35" s="310"/>
      <c r="B35" s="312"/>
      <c r="C35" s="313"/>
      <c r="D35" s="313"/>
      <c r="E35" s="314"/>
      <c r="F35" s="315"/>
      <c r="G35" s="169" t="s">
        <v>2</v>
      </c>
      <c r="H35" s="143"/>
      <c r="I35" s="94"/>
      <c r="J35" s="179"/>
      <c r="K35" s="95"/>
      <c r="L35" s="94"/>
      <c r="M35" s="73"/>
      <c r="N35" s="120"/>
      <c r="O35" s="183"/>
      <c r="P35" s="98"/>
      <c r="Q35" s="176"/>
      <c r="R35" s="75"/>
      <c r="S35" s="75"/>
      <c r="T35" s="98"/>
      <c r="U35" s="216"/>
      <c r="V35" s="120"/>
      <c r="W35" s="94"/>
      <c r="X35" s="74"/>
      <c r="Y35" s="74"/>
      <c r="Z35" s="94"/>
      <c r="AA35" s="69"/>
      <c r="AB35" s="221"/>
      <c r="AC35" s="76"/>
      <c r="AD35" s="76"/>
      <c r="AE35" s="175"/>
      <c r="AF35" s="69"/>
      <c r="AG35" s="75"/>
      <c r="AH35" s="75"/>
      <c r="AI35" s="216"/>
      <c r="AJ35" s="75"/>
      <c r="AK35" s="75"/>
      <c r="AL35" s="137"/>
      <c r="AM35" s="125" t="str">
        <f>IF(B35="","",COUNTIF(H35:AL35,"早")+COUNTIF(H35:AL35,"早6")+COUNTIF(H35:AL35,"長")+COUNTIF(H35:AL35,"入")+COUNTIF(H35:AL35,"明")+COUNTIF(H35:AL35,"遅")+COUNTIF(H35:AL35,"遅18")+COUNTIF(H35:AL35,"日")+COUNTIF(H35:AL35,"出")+COUNTIF(H35:AL35,"日遅")+COUNTIF(H35:AL35,"研修")+COUNTIF(H35:AL35,"研早")+COUNTIF(H35:AL35,"研遅"))</f>
        <v/>
      </c>
      <c r="AN35" s="28" t="str">
        <f>IF(F36="","",(AM35*F36)-COUNTIF(H35:AL35,"入")-COUNTIF(H35:AL35,"明")+COUNTIF(H35:AL35,"長")*3+COUNTIF(H35:AL35,"日遅")*1.5)</f>
        <v/>
      </c>
      <c r="AO35" s="78" t="str">
        <f>IF(B35="","",COUNTIF(H35:AL35,"入"))</f>
        <v/>
      </c>
      <c r="AP35" s="11" t="str">
        <f>IF(B35="","",COUNTIF(H35:AL35,"休"))</f>
        <v/>
      </c>
      <c r="AQ35" s="111" t="str">
        <f>IF(B35="","",COUNTIF(H35:AL35,"有給")+COUNTIFS(H35:AL35,"有")+COUNTIF(H35:AL35,"全休")+0.5*(COUNTIF(H35:AL35,"午前休"))+0.5*(COUNTIF(H35:AL35,"午後休")))</f>
        <v/>
      </c>
    </row>
    <row r="36" spans="1:43" ht="16.5" customHeight="1" x14ac:dyDescent="0.25">
      <c r="A36" s="335"/>
      <c r="B36" s="44"/>
      <c r="C36" s="44"/>
      <c r="D36" s="44"/>
      <c r="E36" s="44"/>
      <c r="F36" s="45"/>
      <c r="G36" s="171" t="s">
        <v>3</v>
      </c>
      <c r="H36" s="145"/>
      <c r="I36" s="50"/>
      <c r="J36" s="50"/>
      <c r="K36" s="50"/>
      <c r="L36" s="50"/>
      <c r="M36" s="6"/>
      <c r="N36" s="121"/>
      <c r="O36" s="184"/>
      <c r="P36" s="55"/>
      <c r="Q36" s="55"/>
      <c r="R36" s="55"/>
      <c r="S36" s="55"/>
      <c r="T36" s="55"/>
      <c r="U36" s="218"/>
      <c r="V36" s="121"/>
      <c r="W36" s="50"/>
      <c r="X36" s="50"/>
      <c r="Y36" s="50"/>
      <c r="Z36" s="50"/>
      <c r="AA36" s="6"/>
      <c r="AB36" s="218"/>
      <c r="AC36" s="55"/>
      <c r="AD36" s="55"/>
      <c r="AE36" s="121"/>
      <c r="AF36" s="6"/>
      <c r="AG36" s="55"/>
      <c r="AH36" s="55"/>
      <c r="AI36" s="218"/>
      <c r="AJ36" s="55"/>
      <c r="AK36" s="55"/>
      <c r="AL36" s="138"/>
      <c r="AM36" s="130"/>
      <c r="AN36" s="23"/>
      <c r="AO36" s="5"/>
      <c r="AP36" s="5"/>
      <c r="AQ36" s="113"/>
    </row>
    <row r="37" spans="1:43" ht="16.5" customHeight="1" x14ac:dyDescent="0.25">
      <c r="A37" s="310"/>
      <c r="B37" s="336"/>
      <c r="C37" s="337"/>
      <c r="D37" s="337"/>
      <c r="E37" s="338"/>
      <c r="F37" s="339"/>
      <c r="G37" s="172" t="s">
        <v>15</v>
      </c>
      <c r="H37" s="145"/>
      <c r="I37" s="51"/>
      <c r="J37" s="50"/>
      <c r="K37" s="51"/>
      <c r="L37" s="51"/>
      <c r="M37" s="6"/>
      <c r="N37" s="121"/>
      <c r="O37" s="185"/>
      <c r="P37" s="56"/>
      <c r="Q37" s="55"/>
      <c r="R37" s="56"/>
      <c r="S37" s="55"/>
      <c r="T37" s="56"/>
      <c r="U37" s="218"/>
      <c r="V37" s="122"/>
      <c r="W37" s="51"/>
      <c r="X37" s="50"/>
      <c r="Y37" s="50"/>
      <c r="Z37" s="51"/>
      <c r="AA37" s="6"/>
      <c r="AB37" s="218"/>
      <c r="AC37" s="56"/>
      <c r="AD37" s="56"/>
      <c r="AE37" s="122"/>
      <c r="AF37" s="6"/>
      <c r="AG37" s="56"/>
      <c r="AH37" s="55"/>
      <c r="AI37" s="218"/>
      <c r="AJ37" s="56"/>
      <c r="AK37" s="56"/>
      <c r="AL37" s="139"/>
      <c r="AM37" s="125" t="str">
        <f>IF(B37="","",COUNTIF(H37:AL37,"早")+COUNTIF(H37:AL37,"早6")+COUNTIF(H37:AL37,"長")+COUNTIF(H37:AL37,"入")+COUNTIF(H37:AL37,"明")+COUNTIF(H37:AL37,"遅")+COUNTIF(H37:AL37,"遅18")+COUNTIF(H37:AL37,"日")+COUNTIF(H37:AL37,"出")+COUNTIF(H37:AL37,"日遅")+COUNTIF(H37:AL37,"研修")+COUNTIF(H37:AL37,"研早")+COUNTIF(H37:AL37,"研遅"))</f>
        <v/>
      </c>
      <c r="AN37" s="28" t="str">
        <f>IF(F38="","",(AM37*F38)-COUNTIF(H37:AL37,"入")-COUNTIF(H37:AL37,"明")+COUNTIF(H37:AL37,"長")*3+COUNTIF(H37:AL37,"日遅")*1.5)</f>
        <v/>
      </c>
      <c r="AO37" s="26" t="str">
        <f>IF(B37="","",COUNTIF(H37:AL37,"入"))</f>
        <v/>
      </c>
      <c r="AP37" s="3" t="str">
        <f>IF(B37="","",COUNTIF(H37:AL37,"休"))</f>
        <v/>
      </c>
      <c r="AQ37" s="114" t="str">
        <f>IF(B37="","",COUNTIF(H37:AL37,"有給")+COUNTIFS(H37:AL37,"有")+COUNTIF(H37:AL37,"全休")+0.5*(COUNTIF(H37:AL37,"午前休"))+0.5*(COUNTIF(H37:AL37,"午後休")))</f>
        <v/>
      </c>
    </row>
    <row r="38" spans="1:43" ht="16.5" customHeight="1" x14ac:dyDescent="0.25">
      <c r="A38" s="335"/>
      <c r="B38" s="44"/>
      <c r="C38" s="44"/>
      <c r="D38" s="44"/>
      <c r="E38" s="46"/>
      <c r="F38" s="45"/>
      <c r="G38" s="171" t="s">
        <v>3</v>
      </c>
      <c r="H38" s="145"/>
      <c r="I38" s="50"/>
      <c r="J38" s="50"/>
      <c r="K38" s="50"/>
      <c r="L38" s="50"/>
      <c r="M38" s="6"/>
      <c r="N38" s="121"/>
      <c r="O38" s="184"/>
      <c r="P38" s="55"/>
      <c r="Q38" s="55"/>
      <c r="R38" s="55"/>
      <c r="S38" s="55"/>
      <c r="T38" s="55"/>
      <c r="U38" s="218"/>
      <c r="V38" s="121"/>
      <c r="W38" s="50"/>
      <c r="X38" s="50"/>
      <c r="Y38" s="50"/>
      <c r="Z38" s="50"/>
      <c r="AA38" s="6"/>
      <c r="AB38" s="218"/>
      <c r="AC38" s="55"/>
      <c r="AD38" s="55"/>
      <c r="AE38" s="121"/>
      <c r="AF38" s="6"/>
      <c r="AG38" s="55"/>
      <c r="AH38" s="55"/>
      <c r="AI38" s="218"/>
      <c r="AJ38" s="55"/>
      <c r="AK38" s="55"/>
      <c r="AL38" s="138"/>
      <c r="AM38" s="130"/>
      <c r="AN38" s="23"/>
      <c r="AO38" s="5"/>
      <c r="AP38" s="5"/>
      <c r="AQ38" s="113"/>
    </row>
    <row r="39" spans="1:43" ht="16.5" customHeight="1" x14ac:dyDescent="0.25">
      <c r="A39" s="310"/>
      <c r="B39" s="336"/>
      <c r="C39" s="337"/>
      <c r="D39" s="337"/>
      <c r="E39" s="338"/>
      <c r="F39" s="339"/>
      <c r="G39" s="172" t="s">
        <v>15</v>
      </c>
      <c r="H39" s="141"/>
      <c r="I39" s="51"/>
      <c r="J39" s="50"/>
      <c r="K39" s="50"/>
      <c r="L39" s="51"/>
      <c r="M39" s="4"/>
      <c r="N39" s="121"/>
      <c r="O39" s="184"/>
      <c r="P39" s="56"/>
      <c r="Q39" s="56"/>
      <c r="R39" s="55"/>
      <c r="S39" s="56"/>
      <c r="T39" s="55"/>
      <c r="U39" s="219"/>
      <c r="V39" s="122"/>
      <c r="W39" s="51"/>
      <c r="X39" s="50"/>
      <c r="Y39" s="51"/>
      <c r="Z39" s="50"/>
      <c r="AA39" s="4"/>
      <c r="AB39" s="219"/>
      <c r="AC39" s="55"/>
      <c r="AD39" s="56"/>
      <c r="AE39" s="122"/>
      <c r="AF39" s="6"/>
      <c r="AG39" s="55"/>
      <c r="AH39" s="55"/>
      <c r="AI39" s="219"/>
      <c r="AJ39" s="56"/>
      <c r="AK39" s="56"/>
      <c r="AL39" s="138"/>
      <c r="AM39" s="125" t="str">
        <f>IF(B39="","",COUNTIF(H39:AL39,"早")+COUNTIF(H39:AL39,"早6")+COUNTIF(H39:AL39,"長")+COUNTIF(H39:AL39,"入")+COUNTIF(H39:AL39,"明")+COUNTIF(H39:AL39,"遅")+COUNTIF(H39:AL39,"遅18")+COUNTIF(H39:AL39,"日")+COUNTIF(H39:AL39,"出")+COUNTIF(H39:AL39,"日遅")+COUNTIF(H39:AL39,"研修")+COUNTIF(H39:AL39,"研早")+COUNTIF(H39:AL39,"研遅"))</f>
        <v/>
      </c>
      <c r="AN39" s="28" t="str">
        <f>IF(F40="","",(AM39*F40)-COUNTIF(H39:AL39,"入")-COUNTIF(H39:AL39,"明")+COUNTIF(H39:AL39,"長")*3+COUNTIF(H39:AL39,"日遅")*1.5)</f>
        <v/>
      </c>
      <c r="AO39" s="26" t="str">
        <f>IF(B39="","",COUNTIF(H39:AL39,"入"))</f>
        <v/>
      </c>
      <c r="AP39" s="3" t="str">
        <f>IF(B39="","",COUNTIF(H39:AL39,"休"))</f>
        <v/>
      </c>
      <c r="AQ39" s="114" t="str">
        <f>IF(B39="","",COUNTIF(H39:AL39,"有給")+COUNTIFS(H39:AL39,"有")+COUNTIF(H39:AL39,"全休")+0.5*(COUNTIF(H39:AL39,"午前休"))+0.5*(COUNTIF(H39:AL39,"午後休")))</f>
        <v/>
      </c>
    </row>
    <row r="40" spans="1:43" ht="16.5" customHeight="1" x14ac:dyDescent="0.25">
      <c r="A40" s="335"/>
      <c r="B40" s="44"/>
      <c r="C40" s="44"/>
      <c r="D40" s="44"/>
      <c r="E40" s="46"/>
      <c r="F40" s="45"/>
      <c r="G40" s="171" t="s">
        <v>3</v>
      </c>
      <c r="H40" s="145"/>
      <c r="I40" s="50"/>
      <c r="J40" s="50"/>
      <c r="K40" s="50"/>
      <c r="L40" s="50"/>
      <c r="M40" s="6"/>
      <c r="N40" s="121"/>
      <c r="O40" s="184"/>
      <c r="P40" s="55"/>
      <c r="Q40" s="55"/>
      <c r="R40" s="55"/>
      <c r="S40" s="55"/>
      <c r="T40" s="55"/>
      <c r="U40" s="218"/>
      <c r="V40" s="121"/>
      <c r="W40" s="50"/>
      <c r="X40" s="50"/>
      <c r="Y40" s="50"/>
      <c r="Z40" s="50"/>
      <c r="AA40" s="6"/>
      <c r="AB40" s="218"/>
      <c r="AC40" s="55"/>
      <c r="AD40" s="55"/>
      <c r="AE40" s="121"/>
      <c r="AF40" s="6"/>
      <c r="AG40" s="55"/>
      <c r="AH40" s="55"/>
      <c r="AI40" s="218"/>
      <c r="AJ40" s="55"/>
      <c r="AK40" s="55"/>
      <c r="AL40" s="138"/>
      <c r="AM40" s="130"/>
      <c r="AN40" s="23"/>
      <c r="AO40" s="5"/>
      <c r="AP40" s="5"/>
      <c r="AQ40" s="113"/>
    </row>
    <row r="41" spans="1:43" ht="16.5" customHeight="1" x14ac:dyDescent="0.25">
      <c r="A41" s="310"/>
      <c r="B41" s="336"/>
      <c r="C41" s="337"/>
      <c r="D41" s="337"/>
      <c r="E41" s="338"/>
      <c r="F41" s="339"/>
      <c r="G41" s="172" t="s">
        <v>15</v>
      </c>
      <c r="H41" s="141"/>
      <c r="I41" s="51"/>
      <c r="J41" s="50"/>
      <c r="K41" s="50"/>
      <c r="L41" s="50"/>
      <c r="M41" s="6"/>
      <c r="N41" s="121"/>
      <c r="O41" s="185"/>
      <c r="P41" s="56"/>
      <c r="Q41" s="55"/>
      <c r="R41" s="55"/>
      <c r="S41" s="55"/>
      <c r="T41" s="55"/>
      <c r="U41" s="218"/>
      <c r="V41" s="122"/>
      <c r="W41" s="51"/>
      <c r="X41" s="50"/>
      <c r="Y41" s="50"/>
      <c r="Z41" s="50"/>
      <c r="AA41" s="6"/>
      <c r="AB41" s="218"/>
      <c r="AC41" s="56"/>
      <c r="AD41" s="56"/>
      <c r="AE41" s="122"/>
      <c r="AF41" s="6"/>
      <c r="AG41" s="55"/>
      <c r="AH41" s="55"/>
      <c r="AI41" s="218"/>
      <c r="AJ41" s="56"/>
      <c r="AK41" s="56"/>
      <c r="AL41" s="139"/>
      <c r="AM41" s="125" t="str">
        <f>IF(B41="","",COUNTIF(H41:AL41,"早")+COUNTIF(H41:AL41,"早6")+COUNTIF(H41:AL41,"長")+COUNTIF(H41:AL41,"入")+COUNTIF(H41:AL41,"明")+COUNTIF(H41:AL41,"遅")+COUNTIF(H41:AL41,"遅18")+COUNTIF(H41:AL41,"日")+COUNTIF(H41:AL41,"出")+COUNTIF(H41:AL41,"日遅")+COUNTIF(H41:AL41,"研修")+COUNTIF(H41:AL41,"研早")+COUNTIF(H41:AL41,"研遅"))</f>
        <v/>
      </c>
      <c r="AN41" s="28" t="str">
        <f>IF(F42="","",(AM41*F42)-COUNTIF(H41:AL41,"入")-COUNTIF(H41:AL41,"明")+COUNTIF(H41:AL41,"長")*3+COUNTIF(H41:AL41,"日遅")*1.5)</f>
        <v/>
      </c>
      <c r="AO41" s="26" t="str">
        <f>IF(B41="","",COUNTIF(H41:AL41,"入"))</f>
        <v/>
      </c>
      <c r="AP41" s="3" t="str">
        <f>IF(B41="","",COUNTIF(H41:AL41,"休"))</f>
        <v/>
      </c>
      <c r="AQ41" s="114" t="str">
        <f>IF(B41="","",COUNTIF(H41:AL41,"有給")+COUNTIFS(H41:AL41,"有")+COUNTIF(H41:AL41,"全休")+0.5*(COUNTIF(H41:AL41,"午前休"))+0.5*(COUNTIF(H41:AL41,"午後休")))</f>
        <v/>
      </c>
    </row>
    <row r="42" spans="1:43" ht="16.5" customHeight="1" x14ac:dyDescent="0.25">
      <c r="A42" s="335"/>
      <c r="B42" s="44"/>
      <c r="C42" s="44"/>
      <c r="D42" s="44"/>
      <c r="E42" s="46"/>
      <c r="F42" s="45"/>
      <c r="G42" s="171" t="s">
        <v>3</v>
      </c>
      <c r="H42" s="145"/>
      <c r="I42" s="50"/>
      <c r="J42" s="50"/>
      <c r="K42" s="50"/>
      <c r="L42" s="50"/>
      <c r="M42" s="6"/>
      <c r="N42" s="121"/>
      <c r="O42" s="184"/>
      <c r="P42" s="55"/>
      <c r="Q42" s="55"/>
      <c r="R42" s="55"/>
      <c r="S42" s="55"/>
      <c r="T42" s="55"/>
      <c r="U42" s="218"/>
      <c r="V42" s="121"/>
      <c r="W42" s="50"/>
      <c r="X42" s="50"/>
      <c r="Y42" s="50"/>
      <c r="Z42" s="50"/>
      <c r="AA42" s="6"/>
      <c r="AB42" s="218"/>
      <c r="AC42" s="55"/>
      <c r="AD42" s="55"/>
      <c r="AE42" s="121"/>
      <c r="AF42" s="6"/>
      <c r="AG42" s="55"/>
      <c r="AH42" s="55"/>
      <c r="AI42" s="218"/>
      <c r="AJ42" s="55"/>
      <c r="AK42" s="55"/>
      <c r="AL42" s="138"/>
      <c r="AM42" s="130"/>
      <c r="AN42" s="23"/>
      <c r="AO42" s="5"/>
      <c r="AP42" s="5"/>
      <c r="AQ42" s="113"/>
    </row>
    <row r="43" spans="1:43" ht="16.5" customHeight="1" x14ac:dyDescent="0.25">
      <c r="A43" s="310"/>
      <c r="B43" s="336"/>
      <c r="C43" s="337"/>
      <c r="D43" s="337"/>
      <c r="E43" s="338"/>
      <c r="F43" s="339"/>
      <c r="G43" s="172" t="s">
        <v>15</v>
      </c>
      <c r="H43" s="141"/>
      <c r="I43" s="51"/>
      <c r="J43" s="51"/>
      <c r="K43" s="50"/>
      <c r="L43" s="50"/>
      <c r="M43" s="6"/>
      <c r="N43" s="122"/>
      <c r="O43" s="185"/>
      <c r="P43" s="56"/>
      <c r="Q43" s="55"/>
      <c r="R43" s="55"/>
      <c r="S43" s="55"/>
      <c r="T43" s="55"/>
      <c r="U43" s="218"/>
      <c r="V43" s="122"/>
      <c r="W43" s="51"/>
      <c r="X43" s="50"/>
      <c r="Y43" s="50"/>
      <c r="Z43" s="50"/>
      <c r="AA43" s="6"/>
      <c r="AB43" s="218"/>
      <c r="AC43" s="55"/>
      <c r="AD43" s="56"/>
      <c r="AE43" s="121"/>
      <c r="AF43" s="6"/>
      <c r="AG43" s="55"/>
      <c r="AH43" s="55"/>
      <c r="AI43" s="218"/>
      <c r="AJ43" s="55"/>
      <c r="AK43" s="56"/>
      <c r="AL43" s="139"/>
      <c r="AM43" s="125" t="str">
        <f>IF(B43="","",COUNTIF(H43:AL43,"早")+COUNTIF(H43:AL43,"早6")+COUNTIF(H43:AL43,"長")+COUNTIF(H43:AL43,"入")+COUNTIF(H43:AL43,"明")+COUNTIF(H43:AL43,"遅")+COUNTIF(H43:AL43,"遅18")+COUNTIF(H43:AL43,"日")+COUNTIF(H43:AL43,"出")+COUNTIF(H43:AL43,"日遅")+COUNTIF(H43:AL43,"研修")+COUNTIF(H43:AL43,"研早")+COUNTIF(H43:AL43,"研遅"))</f>
        <v/>
      </c>
      <c r="AN43" s="28" t="str">
        <f>IF(F44="","",(AM43*F44)-COUNTIF(H43:AL43,"入")-COUNTIF(H43:AL43,"明")+COUNTIF(H43:AL43,"長")*3+COUNTIF(H43:AL43,"日遅")*1.5)</f>
        <v/>
      </c>
      <c r="AO43" s="26" t="str">
        <f>IF(B43="","",COUNTIF(H43:AL43,"入"))</f>
        <v/>
      </c>
      <c r="AP43" s="3" t="str">
        <f>IF(B43="","",COUNTIF(H43:AL43,"休"))</f>
        <v/>
      </c>
      <c r="AQ43" s="114" t="str">
        <f>IF(B43="","",COUNTIF(H43:AL43,"有給")+COUNTIFS(H43:AL43,"有")+COUNTIF(H43:AL43,"全休")+0.5*(COUNTIF(H43:AL43,"午前休"))+0.5*(COUNTIF(H43:AL43,"午後休")))</f>
        <v/>
      </c>
    </row>
    <row r="44" spans="1:43" ht="16.5" customHeight="1" x14ac:dyDescent="0.25">
      <c r="A44" s="335"/>
      <c r="B44" s="44"/>
      <c r="C44" s="44"/>
      <c r="D44" s="44"/>
      <c r="E44" s="46"/>
      <c r="F44" s="45"/>
      <c r="G44" s="171" t="s">
        <v>3</v>
      </c>
      <c r="H44" s="145"/>
      <c r="I44" s="50"/>
      <c r="J44" s="50"/>
      <c r="K44" s="50"/>
      <c r="L44" s="50"/>
      <c r="M44" s="6"/>
      <c r="N44" s="121"/>
      <c r="O44" s="184"/>
      <c r="P44" s="55"/>
      <c r="Q44" s="55"/>
      <c r="R44" s="55"/>
      <c r="S44" s="55"/>
      <c r="T44" s="55"/>
      <c r="U44" s="218"/>
      <c r="V44" s="121"/>
      <c r="W44" s="50"/>
      <c r="X44" s="50"/>
      <c r="Y44" s="50"/>
      <c r="Z44" s="50"/>
      <c r="AA44" s="6"/>
      <c r="AB44" s="218"/>
      <c r="AC44" s="55"/>
      <c r="AD44" s="55"/>
      <c r="AE44" s="121"/>
      <c r="AF44" s="6"/>
      <c r="AG44" s="55"/>
      <c r="AH44" s="55"/>
      <c r="AI44" s="218"/>
      <c r="AJ44" s="55"/>
      <c r="AK44" s="55"/>
      <c r="AL44" s="138"/>
      <c r="AM44" s="130"/>
      <c r="AN44" s="23"/>
      <c r="AO44" s="5"/>
      <c r="AP44" s="5"/>
      <c r="AQ44" s="113"/>
    </row>
    <row r="45" spans="1:43" ht="16.5" customHeight="1" x14ac:dyDescent="0.25">
      <c r="A45" s="340"/>
      <c r="B45" s="342"/>
      <c r="C45" s="343"/>
      <c r="D45" s="343"/>
      <c r="E45" s="338"/>
      <c r="F45" s="339"/>
      <c r="G45" s="172" t="s">
        <v>2</v>
      </c>
      <c r="H45" s="145"/>
      <c r="I45" s="50"/>
      <c r="J45" s="50"/>
      <c r="K45" s="51"/>
      <c r="L45" s="50"/>
      <c r="M45" s="6"/>
      <c r="N45" s="122"/>
      <c r="O45" s="184"/>
      <c r="P45" s="55"/>
      <c r="Q45" s="55"/>
      <c r="R45" s="56"/>
      <c r="S45" s="55"/>
      <c r="T45" s="147"/>
      <c r="U45" s="219"/>
      <c r="V45" s="121"/>
      <c r="W45" s="50"/>
      <c r="X45" s="50"/>
      <c r="Y45" s="51"/>
      <c r="Z45" s="159"/>
      <c r="AA45" s="187"/>
      <c r="AB45" s="219"/>
      <c r="AC45" s="55"/>
      <c r="AD45" s="55"/>
      <c r="AE45" s="121"/>
      <c r="AF45" s="4"/>
      <c r="AG45" s="55"/>
      <c r="AH45" s="55"/>
      <c r="AI45" s="219"/>
      <c r="AJ45" s="55"/>
      <c r="AK45" s="55"/>
      <c r="AL45" s="138"/>
      <c r="AM45" s="125" t="str">
        <f>IF(B45="","",COUNTIF(H45:AL45,"早")+COUNTIF(H45:AL45,"早6")+COUNTIF(H45:AL45,"長")+COUNTIF(H45:AL45,"入")+COUNTIF(H45:AL45,"明")+COUNTIF(H45:AL45,"遅")+COUNTIF(H45:AL45,"遅18")+COUNTIF(H45:AL45,"日")+COUNTIF(H45:AL45,"出")+COUNTIF(H45:AL45,"日遅")+COUNTIF(H45:AL45,"研修")+COUNTIF(H45:AL45,"研早")+COUNTIF(H45:AL45,"研遅"))</f>
        <v/>
      </c>
      <c r="AN45" s="28" t="str">
        <f>IF(F46="","",(AM45*F46)-COUNTIF(H45:AL45,"入")-COUNTIF(H45:AL45,"明")+COUNTIF(H45:AL45,"長")*3+COUNTIF(H45:AL45,"日遅")*1.5)</f>
        <v/>
      </c>
      <c r="AO45" s="26" t="str">
        <f>IF(B45="","",COUNTIF(H45:AL45,"入"))</f>
        <v/>
      </c>
      <c r="AP45" s="3" t="str">
        <f>IF(B45="","",COUNTIF(H45:AL45,"休"))</f>
        <v/>
      </c>
      <c r="AQ45" s="114" t="str">
        <f>IF(B45="","",COUNTIF(H45:AL45,"有給")+COUNTIFS(H45:AL45,"有")+COUNTIF(H45:AL45,"全休")+0.5*(COUNTIF(H45:AL45,"午前休"))+0.5*(COUNTIF(H45:AL45,"午後休")))</f>
        <v/>
      </c>
    </row>
    <row r="46" spans="1:43" ht="16.5" customHeight="1" thickBot="1" x14ac:dyDescent="0.3">
      <c r="A46" s="341"/>
      <c r="B46" s="15"/>
      <c r="C46" s="16"/>
      <c r="D46" s="16"/>
      <c r="E46" s="17"/>
      <c r="F46" s="43"/>
      <c r="G46" s="173" t="s">
        <v>3</v>
      </c>
      <c r="H46" s="146"/>
      <c r="I46" s="52"/>
      <c r="J46" s="52"/>
      <c r="K46" s="52"/>
      <c r="L46" s="52"/>
      <c r="M46" s="47"/>
      <c r="N46" s="123"/>
      <c r="O46" s="186"/>
      <c r="P46" s="58"/>
      <c r="Q46" s="58"/>
      <c r="R46" s="58"/>
      <c r="S46" s="58"/>
      <c r="T46" s="58"/>
      <c r="U46" s="220"/>
      <c r="V46" s="123"/>
      <c r="W46" s="52"/>
      <c r="X46" s="52"/>
      <c r="Y46" s="52"/>
      <c r="Z46" s="52"/>
      <c r="AA46" s="47"/>
      <c r="AB46" s="220"/>
      <c r="AC46" s="58"/>
      <c r="AD46" s="58"/>
      <c r="AE46" s="123"/>
      <c r="AF46" s="47"/>
      <c r="AG46" s="58"/>
      <c r="AH46" s="58"/>
      <c r="AI46" s="220"/>
      <c r="AJ46" s="58"/>
      <c r="AK46" s="58"/>
      <c r="AL46" s="140"/>
      <c r="AM46" s="131"/>
      <c r="AN46" s="24"/>
      <c r="AO46" s="18"/>
      <c r="AP46" s="18"/>
      <c r="AQ46" s="115"/>
    </row>
    <row r="47" spans="1:43" ht="16.5" customHeight="1" thickTop="1" x14ac:dyDescent="0.25">
      <c r="A47" s="65" t="s">
        <v>34</v>
      </c>
      <c r="B47" s="66"/>
      <c r="C47" s="66"/>
      <c r="D47" s="66"/>
      <c r="E47" s="67"/>
      <c r="F47" s="344" t="s">
        <v>43</v>
      </c>
      <c r="G47" s="345"/>
      <c r="H47" s="59">
        <f t="shared" ref="H47:AL47" si="2">COUNTIF(H7:H46,"早")+COUNTIF(H7:H46,"早6")</f>
        <v>2</v>
      </c>
      <c r="I47" s="59">
        <f t="shared" si="2"/>
        <v>0</v>
      </c>
      <c r="J47" s="59">
        <f t="shared" si="2"/>
        <v>2</v>
      </c>
      <c r="K47" s="59">
        <f t="shared" si="2"/>
        <v>2</v>
      </c>
      <c r="L47" s="59">
        <f t="shared" si="2"/>
        <v>1</v>
      </c>
      <c r="M47" s="59">
        <f t="shared" si="2"/>
        <v>2</v>
      </c>
      <c r="N47" s="59">
        <f t="shared" si="2"/>
        <v>2</v>
      </c>
      <c r="O47" s="59">
        <f t="shared" si="2"/>
        <v>1</v>
      </c>
      <c r="P47" s="59">
        <f t="shared" si="2"/>
        <v>2</v>
      </c>
      <c r="Q47" s="59">
        <f t="shared" si="2"/>
        <v>2</v>
      </c>
      <c r="R47" s="59">
        <f t="shared" si="2"/>
        <v>3</v>
      </c>
      <c r="S47" s="59">
        <f t="shared" si="2"/>
        <v>2</v>
      </c>
      <c r="T47" s="59">
        <f t="shared" si="2"/>
        <v>1</v>
      </c>
      <c r="U47" s="59">
        <f t="shared" si="2"/>
        <v>2</v>
      </c>
      <c r="V47" s="59">
        <f t="shared" si="2"/>
        <v>2</v>
      </c>
      <c r="W47" s="59">
        <f t="shared" si="2"/>
        <v>2</v>
      </c>
      <c r="X47" s="59">
        <f t="shared" si="2"/>
        <v>1</v>
      </c>
      <c r="Y47" s="59">
        <f t="shared" si="2"/>
        <v>1</v>
      </c>
      <c r="Z47" s="59">
        <f t="shared" si="2"/>
        <v>1</v>
      </c>
      <c r="AA47" s="59">
        <f t="shared" si="2"/>
        <v>1</v>
      </c>
      <c r="AB47" s="59">
        <f t="shared" si="2"/>
        <v>2</v>
      </c>
      <c r="AC47" s="59">
        <f t="shared" si="2"/>
        <v>1</v>
      </c>
      <c r="AD47" s="59">
        <f t="shared" si="2"/>
        <v>2</v>
      </c>
      <c r="AE47" s="59">
        <f t="shared" si="2"/>
        <v>1</v>
      </c>
      <c r="AF47" s="59">
        <f t="shared" si="2"/>
        <v>2</v>
      </c>
      <c r="AG47" s="59">
        <f t="shared" si="2"/>
        <v>1</v>
      </c>
      <c r="AH47" s="59">
        <f t="shared" si="2"/>
        <v>2</v>
      </c>
      <c r="AI47" s="59">
        <f t="shared" si="2"/>
        <v>2</v>
      </c>
      <c r="AJ47" s="59">
        <f t="shared" si="2"/>
        <v>0</v>
      </c>
      <c r="AK47" s="59">
        <f t="shared" si="2"/>
        <v>0</v>
      </c>
      <c r="AL47" s="59">
        <f t="shared" si="2"/>
        <v>0</v>
      </c>
      <c r="AM47" s="64" t="s">
        <v>21</v>
      </c>
      <c r="AN47" s="30"/>
      <c r="AO47" s="31"/>
      <c r="AP47" s="31"/>
      <c r="AQ47" s="32"/>
    </row>
    <row r="48" spans="1:43" ht="16.5" customHeight="1" x14ac:dyDescent="0.25">
      <c r="A48" s="346" t="s">
        <v>35</v>
      </c>
      <c r="B48" s="347"/>
      <c r="C48" s="347"/>
      <c r="D48" s="347"/>
      <c r="E48" s="348"/>
      <c r="F48" s="349" t="s">
        <v>18</v>
      </c>
      <c r="G48" s="350"/>
      <c r="H48" s="60">
        <f t="shared" ref="H48:AL48" si="3">COUNTIF(H7:H46,"明")</f>
        <v>1</v>
      </c>
      <c r="I48" s="60">
        <f t="shared" si="3"/>
        <v>0</v>
      </c>
      <c r="J48" s="60">
        <f t="shared" si="3"/>
        <v>1</v>
      </c>
      <c r="K48" s="60">
        <f t="shared" si="3"/>
        <v>1</v>
      </c>
      <c r="L48" s="60">
        <f t="shared" si="3"/>
        <v>1</v>
      </c>
      <c r="M48" s="60">
        <f t="shared" si="3"/>
        <v>1</v>
      </c>
      <c r="N48" s="60">
        <f t="shared" si="3"/>
        <v>0</v>
      </c>
      <c r="O48" s="60">
        <f t="shared" si="3"/>
        <v>1</v>
      </c>
      <c r="P48" s="60">
        <f t="shared" si="3"/>
        <v>0</v>
      </c>
      <c r="Q48" s="60">
        <f t="shared" si="3"/>
        <v>0</v>
      </c>
      <c r="R48" s="60">
        <f t="shared" si="3"/>
        <v>1</v>
      </c>
      <c r="S48" s="60">
        <f t="shared" si="3"/>
        <v>1</v>
      </c>
      <c r="T48" s="60">
        <f t="shared" si="3"/>
        <v>0</v>
      </c>
      <c r="U48" s="60">
        <f t="shared" si="3"/>
        <v>2</v>
      </c>
      <c r="V48" s="60">
        <f t="shared" si="3"/>
        <v>1</v>
      </c>
      <c r="W48" s="60">
        <f t="shared" si="3"/>
        <v>1</v>
      </c>
      <c r="X48" s="60">
        <f t="shared" si="3"/>
        <v>1</v>
      </c>
      <c r="Y48" s="60">
        <f t="shared" si="3"/>
        <v>1</v>
      </c>
      <c r="Z48" s="60">
        <f t="shared" si="3"/>
        <v>1</v>
      </c>
      <c r="AA48" s="60">
        <f t="shared" si="3"/>
        <v>1</v>
      </c>
      <c r="AB48" s="60">
        <f t="shared" si="3"/>
        <v>0</v>
      </c>
      <c r="AC48" s="60">
        <f t="shared" si="3"/>
        <v>1</v>
      </c>
      <c r="AD48" s="60">
        <f t="shared" si="3"/>
        <v>1</v>
      </c>
      <c r="AE48" s="60">
        <f t="shared" si="3"/>
        <v>1</v>
      </c>
      <c r="AF48" s="60">
        <f t="shared" si="3"/>
        <v>1</v>
      </c>
      <c r="AG48" s="60">
        <f t="shared" si="3"/>
        <v>0</v>
      </c>
      <c r="AH48" s="60">
        <f t="shared" si="3"/>
        <v>1</v>
      </c>
      <c r="AI48" s="60">
        <f t="shared" si="3"/>
        <v>1</v>
      </c>
      <c r="AJ48" s="60">
        <f t="shared" si="3"/>
        <v>0</v>
      </c>
      <c r="AK48" s="60">
        <f t="shared" si="3"/>
        <v>0</v>
      </c>
      <c r="AL48" s="60">
        <f t="shared" si="3"/>
        <v>0</v>
      </c>
      <c r="AM48" s="33" t="s">
        <v>22</v>
      </c>
      <c r="AN48" s="34"/>
      <c r="AO48" s="35"/>
      <c r="AP48" s="35"/>
      <c r="AQ48" s="36"/>
    </row>
    <row r="49" spans="1:43" ht="16.5" customHeight="1" x14ac:dyDescent="0.25">
      <c r="A49" s="351" t="s">
        <v>36</v>
      </c>
      <c r="B49" s="347"/>
      <c r="C49" s="347"/>
      <c r="D49" s="347"/>
      <c r="E49" s="348"/>
      <c r="F49" s="352" t="s">
        <v>29</v>
      </c>
      <c r="G49" s="353"/>
      <c r="H49" s="61">
        <f>SUM(H47:H48)</f>
        <v>3</v>
      </c>
      <c r="I49" s="61">
        <f t="shared" ref="I49:AL49" si="4">SUM(I47:I48)</f>
        <v>0</v>
      </c>
      <c r="J49" s="61">
        <f t="shared" si="4"/>
        <v>3</v>
      </c>
      <c r="K49" s="61">
        <f t="shared" si="4"/>
        <v>3</v>
      </c>
      <c r="L49" s="61">
        <f t="shared" si="4"/>
        <v>2</v>
      </c>
      <c r="M49" s="61">
        <f t="shared" si="4"/>
        <v>3</v>
      </c>
      <c r="N49" s="61">
        <f t="shared" si="4"/>
        <v>2</v>
      </c>
      <c r="O49" s="61">
        <f t="shared" si="4"/>
        <v>2</v>
      </c>
      <c r="P49" s="61">
        <f t="shared" si="4"/>
        <v>2</v>
      </c>
      <c r="Q49" s="61">
        <f t="shared" si="4"/>
        <v>2</v>
      </c>
      <c r="R49" s="61">
        <f t="shared" si="4"/>
        <v>4</v>
      </c>
      <c r="S49" s="61">
        <f t="shared" si="4"/>
        <v>3</v>
      </c>
      <c r="T49" s="61">
        <f t="shared" si="4"/>
        <v>1</v>
      </c>
      <c r="U49" s="61">
        <f t="shared" si="4"/>
        <v>4</v>
      </c>
      <c r="V49" s="61">
        <f t="shared" si="4"/>
        <v>3</v>
      </c>
      <c r="W49" s="61">
        <f t="shared" si="4"/>
        <v>3</v>
      </c>
      <c r="X49" s="61">
        <f t="shared" si="4"/>
        <v>2</v>
      </c>
      <c r="Y49" s="61">
        <f t="shared" si="4"/>
        <v>2</v>
      </c>
      <c r="Z49" s="61">
        <f t="shared" si="4"/>
        <v>2</v>
      </c>
      <c r="AA49" s="61">
        <f t="shared" si="4"/>
        <v>2</v>
      </c>
      <c r="AB49" s="61">
        <f t="shared" si="4"/>
        <v>2</v>
      </c>
      <c r="AC49" s="61">
        <f t="shared" si="4"/>
        <v>2</v>
      </c>
      <c r="AD49" s="61">
        <f t="shared" si="4"/>
        <v>3</v>
      </c>
      <c r="AE49" s="61">
        <f t="shared" si="4"/>
        <v>2</v>
      </c>
      <c r="AF49" s="61">
        <f t="shared" si="4"/>
        <v>3</v>
      </c>
      <c r="AG49" s="61">
        <f t="shared" si="4"/>
        <v>1</v>
      </c>
      <c r="AH49" s="61">
        <f t="shared" si="4"/>
        <v>3</v>
      </c>
      <c r="AI49" s="61">
        <f t="shared" si="4"/>
        <v>3</v>
      </c>
      <c r="AJ49" s="61">
        <f t="shared" si="4"/>
        <v>0</v>
      </c>
      <c r="AK49" s="61">
        <f t="shared" si="4"/>
        <v>0</v>
      </c>
      <c r="AL49" s="61">
        <f t="shared" si="4"/>
        <v>0</v>
      </c>
      <c r="AM49" s="33" t="s">
        <v>23</v>
      </c>
      <c r="AN49" s="34"/>
      <c r="AO49" s="35"/>
      <c r="AP49" s="35"/>
      <c r="AQ49" s="36"/>
    </row>
    <row r="50" spans="1:43" ht="16.5" customHeight="1" x14ac:dyDescent="0.25">
      <c r="A50" s="363" t="s">
        <v>37</v>
      </c>
      <c r="B50" s="347"/>
      <c r="C50" s="347"/>
      <c r="D50" s="347"/>
      <c r="E50" s="348"/>
      <c r="F50" s="364" t="s">
        <v>17</v>
      </c>
      <c r="G50" s="365"/>
      <c r="H50" s="62">
        <f t="shared" ref="H50:AL50" si="5">COUNTIF(H7:H46,"入")</f>
        <v>0</v>
      </c>
      <c r="I50" s="62">
        <f t="shared" si="5"/>
        <v>1</v>
      </c>
      <c r="J50" s="62">
        <f t="shared" si="5"/>
        <v>1</v>
      </c>
      <c r="K50" s="62">
        <f t="shared" si="5"/>
        <v>1</v>
      </c>
      <c r="L50" s="62">
        <f t="shared" si="5"/>
        <v>1</v>
      </c>
      <c r="M50" s="62">
        <f t="shared" si="5"/>
        <v>0</v>
      </c>
      <c r="N50" s="62">
        <f t="shared" si="5"/>
        <v>1</v>
      </c>
      <c r="O50" s="62">
        <f t="shared" si="5"/>
        <v>0</v>
      </c>
      <c r="P50" s="62">
        <f t="shared" si="5"/>
        <v>0</v>
      </c>
      <c r="Q50" s="62">
        <f t="shared" si="5"/>
        <v>1</v>
      </c>
      <c r="R50" s="62">
        <f t="shared" si="5"/>
        <v>1</v>
      </c>
      <c r="S50" s="62">
        <f t="shared" si="5"/>
        <v>0</v>
      </c>
      <c r="T50" s="62">
        <f t="shared" si="5"/>
        <v>2</v>
      </c>
      <c r="U50" s="62">
        <f t="shared" si="5"/>
        <v>1</v>
      </c>
      <c r="V50" s="62">
        <f t="shared" si="5"/>
        <v>1</v>
      </c>
      <c r="W50" s="62">
        <f t="shared" si="5"/>
        <v>1</v>
      </c>
      <c r="X50" s="62">
        <f t="shared" si="5"/>
        <v>1</v>
      </c>
      <c r="Y50" s="62">
        <f t="shared" si="5"/>
        <v>1</v>
      </c>
      <c r="Z50" s="62">
        <f t="shared" si="5"/>
        <v>1</v>
      </c>
      <c r="AA50" s="62">
        <f t="shared" si="5"/>
        <v>0</v>
      </c>
      <c r="AB50" s="62">
        <f t="shared" si="5"/>
        <v>1</v>
      </c>
      <c r="AC50" s="62">
        <f t="shared" si="5"/>
        <v>1</v>
      </c>
      <c r="AD50" s="62">
        <f t="shared" si="5"/>
        <v>1</v>
      </c>
      <c r="AE50" s="62">
        <f t="shared" si="5"/>
        <v>1</v>
      </c>
      <c r="AF50" s="62">
        <f t="shared" si="5"/>
        <v>0</v>
      </c>
      <c r="AG50" s="62">
        <f t="shared" si="5"/>
        <v>1</v>
      </c>
      <c r="AH50" s="62">
        <f t="shared" si="5"/>
        <v>1</v>
      </c>
      <c r="AI50" s="62">
        <f t="shared" si="5"/>
        <v>1</v>
      </c>
      <c r="AJ50" s="62">
        <f t="shared" si="5"/>
        <v>0</v>
      </c>
      <c r="AK50" s="62">
        <f t="shared" si="5"/>
        <v>0</v>
      </c>
      <c r="AL50" s="62">
        <f t="shared" si="5"/>
        <v>0</v>
      </c>
      <c r="AM50" s="64"/>
      <c r="AN50" s="34"/>
      <c r="AO50" s="35"/>
      <c r="AP50" s="35"/>
      <c r="AQ50" s="36"/>
    </row>
    <row r="51" spans="1:43" ht="16.5" customHeight="1" x14ac:dyDescent="0.25">
      <c r="A51" s="366" t="s">
        <v>38</v>
      </c>
      <c r="B51" s="347"/>
      <c r="C51" s="347"/>
      <c r="D51" s="347"/>
      <c r="E51" s="348"/>
      <c r="F51" s="367" t="s">
        <v>42</v>
      </c>
      <c r="G51" s="350"/>
      <c r="H51" s="60">
        <f t="shared" ref="H51:AL51" si="6">COUNTIF(H7:H46,"遅")+COUNTIF(H7:H46,"遅18")+COUNTIF(H7:H46,"長")</f>
        <v>0</v>
      </c>
      <c r="I51" s="60">
        <f t="shared" si="6"/>
        <v>1</v>
      </c>
      <c r="J51" s="60">
        <f t="shared" si="6"/>
        <v>1</v>
      </c>
      <c r="K51" s="60">
        <f t="shared" si="6"/>
        <v>0</v>
      </c>
      <c r="L51" s="60">
        <f t="shared" si="6"/>
        <v>1</v>
      </c>
      <c r="M51" s="60">
        <f t="shared" si="6"/>
        <v>2</v>
      </c>
      <c r="N51" s="60">
        <f t="shared" si="6"/>
        <v>1</v>
      </c>
      <c r="O51" s="60">
        <f t="shared" si="6"/>
        <v>1</v>
      </c>
      <c r="P51" s="60">
        <f t="shared" si="6"/>
        <v>1</v>
      </c>
      <c r="Q51" s="60">
        <f t="shared" si="6"/>
        <v>1</v>
      </c>
      <c r="R51" s="60">
        <f t="shared" si="6"/>
        <v>2</v>
      </c>
      <c r="S51" s="60">
        <f t="shared" si="6"/>
        <v>1</v>
      </c>
      <c r="T51" s="60">
        <f t="shared" si="6"/>
        <v>1</v>
      </c>
      <c r="U51" s="60">
        <f t="shared" si="6"/>
        <v>2</v>
      </c>
      <c r="V51" s="60">
        <f t="shared" si="6"/>
        <v>2</v>
      </c>
      <c r="W51" s="60">
        <f t="shared" si="6"/>
        <v>0</v>
      </c>
      <c r="X51" s="60">
        <f t="shared" si="6"/>
        <v>1</v>
      </c>
      <c r="Y51" s="60">
        <f t="shared" si="6"/>
        <v>1</v>
      </c>
      <c r="Z51" s="60">
        <f t="shared" si="6"/>
        <v>1</v>
      </c>
      <c r="AA51" s="60">
        <f t="shared" si="6"/>
        <v>2</v>
      </c>
      <c r="AB51" s="60">
        <f t="shared" si="6"/>
        <v>1</v>
      </c>
      <c r="AC51" s="60">
        <f t="shared" si="6"/>
        <v>1</v>
      </c>
      <c r="AD51" s="60">
        <f t="shared" si="6"/>
        <v>1</v>
      </c>
      <c r="AE51" s="60">
        <f t="shared" si="6"/>
        <v>1</v>
      </c>
      <c r="AF51" s="60">
        <f t="shared" si="6"/>
        <v>1</v>
      </c>
      <c r="AG51" s="60">
        <f t="shared" si="6"/>
        <v>1</v>
      </c>
      <c r="AH51" s="60">
        <f t="shared" si="6"/>
        <v>2</v>
      </c>
      <c r="AI51" s="60">
        <f t="shared" si="6"/>
        <v>1</v>
      </c>
      <c r="AJ51" s="60">
        <f t="shared" si="6"/>
        <v>0</v>
      </c>
      <c r="AK51" s="60">
        <f t="shared" si="6"/>
        <v>0</v>
      </c>
      <c r="AL51" s="60">
        <f t="shared" si="6"/>
        <v>0</v>
      </c>
      <c r="AM51" s="37"/>
      <c r="AN51" s="34"/>
      <c r="AO51" s="35"/>
      <c r="AP51" s="35"/>
      <c r="AQ51" s="36"/>
    </row>
    <row r="52" spans="1:43" ht="16.5" customHeight="1" x14ac:dyDescent="0.25">
      <c r="A52" s="351" t="s">
        <v>39</v>
      </c>
      <c r="B52" s="347"/>
      <c r="C52" s="347"/>
      <c r="D52" s="347"/>
      <c r="E52" s="348"/>
      <c r="F52" s="352" t="s">
        <v>30</v>
      </c>
      <c r="G52" s="353"/>
      <c r="H52" s="61">
        <f>SUM(H50:H51)</f>
        <v>0</v>
      </c>
      <c r="I52" s="61">
        <f t="shared" ref="I52:AL52" si="7">SUM(I50:I51)</f>
        <v>2</v>
      </c>
      <c r="J52" s="61">
        <f t="shared" si="7"/>
        <v>2</v>
      </c>
      <c r="K52" s="61">
        <f t="shared" si="7"/>
        <v>1</v>
      </c>
      <c r="L52" s="61">
        <f t="shared" si="7"/>
        <v>2</v>
      </c>
      <c r="M52" s="61">
        <f t="shared" si="7"/>
        <v>2</v>
      </c>
      <c r="N52" s="61">
        <f t="shared" si="7"/>
        <v>2</v>
      </c>
      <c r="O52" s="61">
        <f t="shared" si="7"/>
        <v>1</v>
      </c>
      <c r="P52" s="61">
        <f t="shared" si="7"/>
        <v>1</v>
      </c>
      <c r="Q52" s="61">
        <f t="shared" si="7"/>
        <v>2</v>
      </c>
      <c r="R52" s="61">
        <f t="shared" si="7"/>
        <v>3</v>
      </c>
      <c r="S52" s="61">
        <f t="shared" si="7"/>
        <v>1</v>
      </c>
      <c r="T52" s="61">
        <f t="shared" si="7"/>
        <v>3</v>
      </c>
      <c r="U52" s="61">
        <f t="shared" si="7"/>
        <v>3</v>
      </c>
      <c r="V52" s="61">
        <f t="shared" si="7"/>
        <v>3</v>
      </c>
      <c r="W52" s="61">
        <f t="shared" si="7"/>
        <v>1</v>
      </c>
      <c r="X52" s="61">
        <f t="shared" si="7"/>
        <v>2</v>
      </c>
      <c r="Y52" s="61">
        <f t="shared" si="7"/>
        <v>2</v>
      </c>
      <c r="Z52" s="61">
        <f t="shared" si="7"/>
        <v>2</v>
      </c>
      <c r="AA52" s="61">
        <f t="shared" si="7"/>
        <v>2</v>
      </c>
      <c r="AB52" s="61">
        <f t="shared" si="7"/>
        <v>2</v>
      </c>
      <c r="AC52" s="61">
        <f t="shared" si="7"/>
        <v>2</v>
      </c>
      <c r="AD52" s="61">
        <f t="shared" si="7"/>
        <v>2</v>
      </c>
      <c r="AE52" s="61">
        <f t="shared" si="7"/>
        <v>2</v>
      </c>
      <c r="AF52" s="61">
        <f t="shared" si="7"/>
        <v>1</v>
      </c>
      <c r="AG52" s="61">
        <f t="shared" si="7"/>
        <v>2</v>
      </c>
      <c r="AH52" s="61">
        <f t="shared" si="7"/>
        <v>3</v>
      </c>
      <c r="AI52" s="61">
        <f t="shared" si="7"/>
        <v>2</v>
      </c>
      <c r="AJ52" s="61">
        <f t="shared" si="7"/>
        <v>0</v>
      </c>
      <c r="AK52" s="61">
        <f t="shared" si="7"/>
        <v>0</v>
      </c>
      <c r="AL52" s="61">
        <f t="shared" si="7"/>
        <v>0</v>
      </c>
      <c r="AM52" s="37"/>
      <c r="AN52" s="34"/>
      <c r="AO52" s="35"/>
      <c r="AP52" s="35"/>
      <c r="AQ52" s="36"/>
    </row>
    <row r="53" spans="1:43" ht="16.5" customHeight="1" x14ac:dyDescent="0.25">
      <c r="A53" s="354" t="s">
        <v>40</v>
      </c>
      <c r="B53" s="355"/>
      <c r="C53" s="355"/>
      <c r="D53" s="355"/>
      <c r="E53" s="356"/>
      <c r="F53" s="349" t="s">
        <v>31</v>
      </c>
      <c r="G53" s="357"/>
      <c r="H53" s="60">
        <f t="shared" ref="H53:AL53" si="8">COUNTIF(H7:H46,"出")+COUNTIF(H7:H46,"日")+COUNTIF(H7:H46,"日遅")+COUNTIF(H7:H46,"午前休")+COUNTIF(H7:H46,"午後休")+COUNTIF(H7:H46,"休")+COUNTIF(H7:H46,"全休")+COUNTIF(H7:H46,"有給")+COUNTIF(H7:H46,"有")+COUNTIF(H7:H46,"研修")+COUNTIF(H7:H46,"研早")+COUNTIF(H7:H46,"研遅")</f>
        <v>4</v>
      </c>
      <c r="I53" s="60">
        <f t="shared" si="8"/>
        <v>5</v>
      </c>
      <c r="J53" s="60">
        <f t="shared" si="8"/>
        <v>2</v>
      </c>
      <c r="K53" s="60">
        <f t="shared" si="8"/>
        <v>3</v>
      </c>
      <c r="L53" s="60">
        <f t="shared" si="8"/>
        <v>3</v>
      </c>
      <c r="M53" s="60">
        <f t="shared" si="8"/>
        <v>4</v>
      </c>
      <c r="N53" s="60">
        <f t="shared" si="8"/>
        <v>3</v>
      </c>
      <c r="O53" s="60">
        <f t="shared" si="8"/>
        <v>4</v>
      </c>
      <c r="P53" s="60">
        <f t="shared" si="8"/>
        <v>4</v>
      </c>
      <c r="Q53" s="60">
        <f t="shared" si="8"/>
        <v>3</v>
      </c>
      <c r="R53" s="60">
        <f t="shared" si="8"/>
        <v>2</v>
      </c>
      <c r="S53" s="60">
        <f t="shared" si="8"/>
        <v>3</v>
      </c>
      <c r="T53" s="60">
        <f t="shared" si="8"/>
        <v>5</v>
      </c>
      <c r="U53" s="60">
        <f t="shared" si="8"/>
        <v>3</v>
      </c>
      <c r="V53" s="60">
        <f t="shared" si="8"/>
        <v>4</v>
      </c>
      <c r="W53" s="60">
        <f t="shared" si="8"/>
        <v>4</v>
      </c>
      <c r="X53" s="60">
        <f t="shared" si="8"/>
        <v>3</v>
      </c>
      <c r="Y53" s="60">
        <f t="shared" si="8"/>
        <v>3</v>
      </c>
      <c r="Z53" s="60">
        <f t="shared" si="8"/>
        <v>3</v>
      </c>
      <c r="AA53" s="60">
        <f t="shared" si="8"/>
        <v>5</v>
      </c>
      <c r="AB53" s="60">
        <f t="shared" si="8"/>
        <v>3</v>
      </c>
      <c r="AC53" s="60">
        <f t="shared" si="8"/>
        <v>3</v>
      </c>
      <c r="AD53" s="60">
        <f t="shared" si="8"/>
        <v>2</v>
      </c>
      <c r="AE53" s="60">
        <f t="shared" si="8"/>
        <v>3</v>
      </c>
      <c r="AF53" s="60">
        <f t="shared" si="8"/>
        <v>3</v>
      </c>
      <c r="AG53" s="60">
        <f t="shared" si="8"/>
        <v>4</v>
      </c>
      <c r="AH53" s="60">
        <f t="shared" si="8"/>
        <v>3</v>
      </c>
      <c r="AI53" s="60">
        <f t="shared" si="8"/>
        <v>2</v>
      </c>
      <c r="AJ53" s="60">
        <f t="shared" si="8"/>
        <v>0</v>
      </c>
      <c r="AK53" s="60">
        <f t="shared" si="8"/>
        <v>0</v>
      </c>
      <c r="AL53" s="60">
        <f t="shared" si="8"/>
        <v>0</v>
      </c>
      <c r="AM53" s="37"/>
      <c r="AN53" s="34"/>
      <c r="AO53" s="35"/>
      <c r="AP53" s="35"/>
      <c r="AQ53" s="36"/>
    </row>
    <row r="54" spans="1:43" ht="16.5" customHeight="1" thickBot="1" x14ac:dyDescent="0.5">
      <c r="A54" s="358" t="s">
        <v>41</v>
      </c>
      <c r="B54" s="359"/>
      <c r="C54" s="359"/>
      <c r="D54" s="359"/>
      <c r="E54" s="360"/>
      <c r="F54" s="361" t="s">
        <v>19</v>
      </c>
      <c r="G54" s="362"/>
      <c r="H54" s="63">
        <f>SUM(H49,H52,H53)</f>
        <v>7</v>
      </c>
      <c r="I54" s="63">
        <f t="shared" ref="I54:AL54" si="9">SUM(I49,I52,I53)</f>
        <v>7</v>
      </c>
      <c r="J54" s="63">
        <f t="shared" si="9"/>
        <v>7</v>
      </c>
      <c r="K54" s="63">
        <f t="shared" si="9"/>
        <v>7</v>
      </c>
      <c r="L54" s="63">
        <f t="shared" si="9"/>
        <v>7</v>
      </c>
      <c r="M54" s="63">
        <f t="shared" si="9"/>
        <v>9</v>
      </c>
      <c r="N54" s="63">
        <f t="shared" si="9"/>
        <v>7</v>
      </c>
      <c r="O54" s="63">
        <f t="shared" si="9"/>
        <v>7</v>
      </c>
      <c r="P54" s="63">
        <f t="shared" si="9"/>
        <v>7</v>
      </c>
      <c r="Q54" s="63">
        <f t="shared" si="9"/>
        <v>7</v>
      </c>
      <c r="R54" s="63">
        <f t="shared" si="9"/>
        <v>9</v>
      </c>
      <c r="S54" s="63">
        <f t="shared" si="9"/>
        <v>7</v>
      </c>
      <c r="T54" s="63">
        <f t="shared" si="9"/>
        <v>9</v>
      </c>
      <c r="U54" s="63">
        <f t="shared" si="9"/>
        <v>10</v>
      </c>
      <c r="V54" s="63">
        <f t="shared" si="9"/>
        <v>10</v>
      </c>
      <c r="W54" s="63">
        <f t="shared" si="9"/>
        <v>8</v>
      </c>
      <c r="X54" s="63">
        <f t="shared" si="9"/>
        <v>7</v>
      </c>
      <c r="Y54" s="63">
        <f t="shared" si="9"/>
        <v>7</v>
      </c>
      <c r="Z54" s="63">
        <f t="shared" si="9"/>
        <v>7</v>
      </c>
      <c r="AA54" s="63">
        <f t="shared" si="9"/>
        <v>9</v>
      </c>
      <c r="AB54" s="63">
        <f t="shared" si="9"/>
        <v>7</v>
      </c>
      <c r="AC54" s="63">
        <f t="shared" si="9"/>
        <v>7</v>
      </c>
      <c r="AD54" s="63">
        <f t="shared" si="9"/>
        <v>7</v>
      </c>
      <c r="AE54" s="63">
        <f t="shared" si="9"/>
        <v>7</v>
      </c>
      <c r="AF54" s="63">
        <f t="shared" si="9"/>
        <v>7</v>
      </c>
      <c r="AG54" s="63">
        <f t="shared" si="9"/>
        <v>7</v>
      </c>
      <c r="AH54" s="63">
        <f t="shared" si="9"/>
        <v>9</v>
      </c>
      <c r="AI54" s="63">
        <f t="shared" si="9"/>
        <v>7</v>
      </c>
      <c r="AJ54" s="63">
        <f t="shared" si="9"/>
        <v>0</v>
      </c>
      <c r="AK54" s="63">
        <f t="shared" si="9"/>
        <v>0</v>
      </c>
      <c r="AL54" s="63">
        <f t="shared" si="9"/>
        <v>0</v>
      </c>
      <c r="AM54" s="38"/>
      <c r="AN54" s="39"/>
      <c r="AO54" s="40"/>
      <c r="AP54" s="40"/>
      <c r="AQ54" s="41"/>
    </row>
    <row r="55" spans="1:43" ht="16.5" thickTop="1" x14ac:dyDescent="0.25">
      <c r="A55" s="2" t="s">
        <v>44</v>
      </c>
    </row>
  </sheetData>
  <sheetProtection formatCells="0"/>
  <mergeCells count="102">
    <mergeCell ref="A52:E52"/>
    <mergeCell ref="F52:G52"/>
    <mergeCell ref="A53:E53"/>
    <mergeCell ref="F53:G53"/>
    <mergeCell ref="A54:E54"/>
    <mergeCell ref="F54:G54"/>
    <mergeCell ref="A49:E49"/>
    <mergeCell ref="F49:G49"/>
    <mergeCell ref="A50:E50"/>
    <mergeCell ref="F50:G50"/>
    <mergeCell ref="A51:E51"/>
    <mergeCell ref="F51:G51"/>
    <mergeCell ref="A43:A44"/>
    <mergeCell ref="B43:F43"/>
    <mergeCell ref="A45:A46"/>
    <mergeCell ref="B45:F45"/>
    <mergeCell ref="F47:G47"/>
    <mergeCell ref="A48:E48"/>
    <mergeCell ref="F48:G48"/>
    <mergeCell ref="A37:A38"/>
    <mergeCell ref="B37:F37"/>
    <mergeCell ref="A39:A40"/>
    <mergeCell ref="B39:F39"/>
    <mergeCell ref="A41:A42"/>
    <mergeCell ref="B41:F41"/>
    <mergeCell ref="A31:A32"/>
    <mergeCell ref="B31:F31"/>
    <mergeCell ref="A33:A34"/>
    <mergeCell ref="B33:F33"/>
    <mergeCell ref="A35:A36"/>
    <mergeCell ref="B35:F35"/>
    <mergeCell ref="A25:A26"/>
    <mergeCell ref="B25:F25"/>
    <mergeCell ref="A27:A28"/>
    <mergeCell ref="B27:F27"/>
    <mergeCell ref="A29:A30"/>
    <mergeCell ref="B29:F29"/>
    <mergeCell ref="A19:A20"/>
    <mergeCell ref="B19:F19"/>
    <mergeCell ref="A21:A22"/>
    <mergeCell ref="B21:F21"/>
    <mergeCell ref="A23:A24"/>
    <mergeCell ref="B23:F23"/>
    <mergeCell ref="A13:A14"/>
    <mergeCell ref="B13:F13"/>
    <mergeCell ref="A15:A16"/>
    <mergeCell ref="B15:F15"/>
    <mergeCell ref="A17:A18"/>
    <mergeCell ref="B17:F17"/>
    <mergeCell ref="AQ5:AQ6"/>
    <mergeCell ref="A7:A8"/>
    <mergeCell ref="B7:F7"/>
    <mergeCell ref="A9:A10"/>
    <mergeCell ref="B9:F9"/>
    <mergeCell ref="A11:A12"/>
    <mergeCell ref="B11:F11"/>
    <mergeCell ref="A5:A6"/>
    <mergeCell ref="B5:F5"/>
    <mergeCell ref="AM5:AM6"/>
    <mergeCell ref="AN5:AN6"/>
    <mergeCell ref="AO5:AO6"/>
    <mergeCell ref="AP5:AP6"/>
    <mergeCell ref="AI2:AI4"/>
    <mergeCell ref="AJ2:AJ4"/>
    <mergeCell ref="AK2:AK4"/>
    <mergeCell ref="AL2:AL4"/>
    <mergeCell ref="AM2:AO2"/>
    <mergeCell ref="AP2:AQ2"/>
    <mergeCell ref="AM3:AO3"/>
    <mergeCell ref="AP3:AQ3"/>
    <mergeCell ref="AM4:AO4"/>
    <mergeCell ref="AP4:AQ4"/>
    <mergeCell ref="AC2:AC4"/>
    <mergeCell ref="AD2:AD4"/>
    <mergeCell ref="AE2:AE4"/>
    <mergeCell ref="AF2:AF4"/>
    <mergeCell ref="AG2:AG4"/>
    <mergeCell ref="AH2:AH4"/>
    <mergeCell ref="W2:W4"/>
    <mergeCell ref="X2:X4"/>
    <mergeCell ref="Y2:Y4"/>
    <mergeCell ref="Z2:Z4"/>
    <mergeCell ref="AA2:AA4"/>
    <mergeCell ref="AB2:AB4"/>
    <mergeCell ref="T2:T4"/>
    <mergeCell ref="U2:U4"/>
    <mergeCell ref="V2:V4"/>
    <mergeCell ref="K2:K4"/>
    <mergeCell ref="L2:L4"/>
    <mergeCell ref="M2:M4"/>
    <mergeCell ref="N2:N4"/>
    <mergeCell ref="O2:O4"/>
    <mergeCell ref="P2:P4"/>
    <mergeCell ref="A1:D1"/>
    <mergeCell ref="A2:F4"/>
    <mergeCell ref="G2:G4"/>
    <mergeCell ref="H2:H4"/>
    <mergeCell ref="I2:I4"/>
    <mergeCell ref="J2:J4"/>
    <mergeCell ref="Q2:Q4"/>
    <mergeCell ref="R2:R4"/>
    <mergeCell ref="S2:S4"/>
  </mergeCells>
  <phoneticPr fontId="4"/>
  <conditionalFormatting sqref="G31 I31:AM31">
    <cfRule type="expression" dxfId="68" priority="54">
      <formula>MOD(ROW(),2)=0</formula>
    </cfRule>
  </conditionalFormatting>
  <conditionalFormatting sqref="G7:AN30">
    <cfRule type="expression" dxfId="28" priority="29">
      <formula>MOD(ROW(),2)=0</formula>
    </cfRule>
  </conditionalFormatting>
  <conditionalFormatting sqref="G32:AN32 G34:AN46 G33:AM33">
    <cfRule type="expression" dxfId="67" priority="32">
      <formula>MOD(ROW(),2)=0</formula>
    </cfRule>
  </conditionalFormatting>
  <conditionalFormatting sqref="H6:AL6">
    <cfRule type="expression" dxfId="66" priority="77" stopIfTrue="1">
      <formula>WEEKDAY(H6)=7</formula>
    </cfRule>
    <cfRule type="expression" dxfId="65" priority="78" stopIfTrue="1">
      <formula>WEEKDAY(H6)=1</formula>
    </cfRule>
  </conditionalFormatting>
  <conditionalFormatting sqref="AP25">
    <cfRule type="cellIs" dxfId="50" priority="30" stopIfTrue="1" operator="equal">
      <formula>"日"</formula>
    </cfRule>
    <cfRule type="cellIs" dxfId="49" priority="31" stopIfTrue="1" operator="equal">
      <formula>"土"</formula>
    </cfRule>
  </conditionalFormatting>
  <conditionalFormatting sqref="AP35">
    <cfRule type="cellIs" dxfId="40" priority="57" stopIfTrue="1" operator="equal">
      <formula>"日"</formula>
    </cfRule>
    <cfRule type="cellIs" dxfId="39" priority="58" stopIfTrue="1" operator="equal">
      <formula>"土"</formula>
    </cfRule>
  </conditionalFormatting>
  <conditionalFormatting sqref="AP37">
    <cfRule type="cellIs" dxfId="38" priority="51" stopIfTrue="1" operator="equal">
      <formula>"土"</formula>
    </cfRule>
    <cfRule type="cellIs" dxfId="37" priority="50" stopIfTrue="1" operator="equal">
      <formula>"日"</formula>
    </cfRule>
  </conditionalFormatting>
  <conditionalFormatting sqref="AP39">
    <cfRule type="cellIs" dxfId="36" priority="48" stopIfTrue="1" operator="equal">
      <formula>"土"</formula>
    </cfRule>
    <cfRule type="cellIs" dxfId="35" priority="47" stopIfTrue="1" operator="equal">
      <formula>"日"</formula>
    </cfRule>
  </conditionalFormatting>
  <conditionalFormatting sqref="AP41">
    <cfRule type="cellIs" dxfId="34" priority="45" stopIfTrue="1" operator="equal">
      <formula>"土"</formula>
    </cfRule>
    <cfRule type="cellIs" dxfId="33" priority="44" stopIfTrue="1" operator="equal">
      <formula>"日"</formula>
    </cfRule>
  </conditionalFormatting>
  <conditionalFormatting sqref="AP43">
    <cfRule type="cellIs" dxfId="32" priority="42" stopIfTrue="1" operator="equal">
      <formula>"土"</formula>
    </cfRule>
    <cfRule type="cellIs" dxfId="31" priority="41" stopIfTrue="1" operator="equal">
      <formula>"日"</formula>
    </cfRule>
  </conditionalFormatting>
  <conditionalFormatting sqref="AP45">
    <cfRule type="cellIs" dxfId="30" priority="38" stopIfTrue="1" operator="equal">
      <formula>"日"</formula>
    </cfRule>
    <cfRule type="cellIs" dxfId="29" priority="39" stopIfTrue="1" operator="equal">
      <formula>"土"</formula>
    </cfRule>
  </conditionalFormatting>
  <conditionalFormatting sqref="AN31">
    <cfRule type="expression" dxfId="27" priority="28">
      <formula>MOD(ROW(),2)=0</formula>
    </cfRule>
  </conditionalFormatting>
  <conditionalFormatting sqref="AN33">
    <cfRule type="expression" dxfId="26" priority="27">
      <formula>MOD(ROW(),2)=0</formula>
    </cfRule>
  </conditionalFormatting>
  <conditionalFormatting sqref="AP21">
    <cfRule type="cellIs" dxfId="24" priority="25" stopIfTrue="1" operator="equal">
      <formula>"日"</formula>
    </cfRule>
    <cfRule type="cellIs" dxfId="25" priority="26" stopIfTrue="1" operator="equal">
      <formula>"土"</formula>
    </cfRule>
  </conditionalFormatting>
  <conditionalFormatting sqref="AP23">
    <cfRule type="cellIs" dxfId="23" priority="23" stopIfTrue="1" operator="equal">
      <formula>"日"</formula>
    </cfRule>
    <cfRule type="cellIs" dxfId="22" priority="24" stopIfTrue="1" operator="equal">
      <formula>"土"</formula>
    </cfRule>
  </conditionalFormatting>
  <conditionalFormatting sqref="AP27">
    <cfRule type="cellIs" dxfId="21" priority="21" stopIfTrue="1" operator="equal">
      <formula>"日"</formula>
    </cfRule>
    <cfRule type="cellIs" dxfId="20" priority="22" stopIfTrue="1" operator="equal">
      <formula>"土"</formula>
    </cfRule>
  </conditionalFormatting>
  <conditionalFormatting sqref="AP29">
    <cfRule type="cellIs" dxfId="19" priority="19" stopIfTrue="1" operator="equal">
      <formula>"日"</formula>
    </cfRule>
    <cfRule type="cellIs" dxfId="18" priority="20" stopIfTrue="1" operator="equal">
      <formula>"土"</formula>
    </cfRule>
  </conditionalFormatting>
  <conditionalFormatting sqref="AP31">
    <cfRule type="cellIs" dxfId="17" priority="17" stopIfTrue="1" operator="equal">
      <formula>"日"</formula>
    </cfRule>
    <cfRule type="cellIs" dxfId="16" priority="18" stopIfTrue="1" operator="equal">
      <formula>"土"</formula>
    </cfRule>
  </conditionalFormatting>
  <conditionalFormatting sqref="AP33">
    <cfRule type="cellIs" dxfId="15" priority="15" stopIfTrue="1" operator="equal">
      <formula>"日"</formula>
    </cfRule>
    <cfRule type="cellIs" dxfId="14" priority="16" stopIfTrue="1" operator="equal">
      <formula>"土"</formula>
    </cfRule>
  </conditionalFormatting>
  <conditionalFormatting sqref="AP19">
    <cfRule type="cellIs" dxfId="13" priority="13" stopIfTrue="1" operator="equal">
      <formula>"日"</formula>
    </cfRule>
    <cfRule type="cellIs" dxfId="12" priority="14" stopIfTrue="1" operator="equal">
      <formula>"土"</formula>
    </cfRule>
  </conditionalFormatting>
  <conditionalFormatting sqref="AP17">
    <cfRule type="cellIs" dxfId="11" priority="11" stopIfTrue="1" operator="equal">
      <formula>"日"</formula>
    </cfRule>
    <cfRule type="cellIs" dxfId="10" priority="12" stopIfTrue="1" operator="equal">
      <formula>"土"</formula>
    </cfRule>
  </conditionalFormatting>
  <conditionalFormatting sqref="AP15">
    <cfRule type="cellIs" dxfId="9" priority="9" stopIfTrue="1" operator="equal">
      <formula>"日"</formula>
    </cfRule>
    <cfRule type="cellIs" dxfId="8" priority="10" stopIfTrue="1" operator="equal">
      <formula>"土"</formula>
    </cfRule>
  </conditionalFormatting>
  <conditionalFormatting sqref="AP13">
    <cfRule type="cellIs" dxfId="7" priority="7" stopIfTrue="1" operator="equal">
      <formula>"日"</formula>
    </cfRule>
    <cfRule type="cellIs" dxfId="6" priority="8" stopIfTrue="1" operator="equal">
      <formula>"土"</formula>
    </cfRule>
  </conditionalFormatting>
  <conditionalFormatting sqref="AP11">
    <cfRule type="cellIs" dxfId="5" priority="5" stopIfTrue="1" operator="equal">
      <formula>"日"</formula>
    </cfRule>
    <cfRule type="cellIs" dxfId="4" priority="6" stopIfTrue="1" operator="equal">
      <formula>"土"</formula>
    </cfRule>
  </conditionalFormatting>
  <conditionalFormatting sqref="AP9">
    <cfRule type="cellIs" dxfId="3" priority="3" stopIfTrue="1" operator="equal">
      <formula>"日"</formula>
    </cfRule>
    <cfRule type="cellIs" dxfId="2" priority="4" stopIfTrue="1" operator="equal">
      <formula>"土"</formula>
    </cfRule>
  </conditionalFormatting>
  <conditionalFormatting sqref="AP7">
    <cfRule type="cellIs" dxfId="1" priority="1" stopIfTrue="1" operator="equal">
      <formula>"日"</formula>
    </cfRule>
    <cfRule type="cellIs" dxfId="0" priority="2" stopIfTrue="1" operator="equal">
      <formula>"土"</formula>
    </cfRule>
  </conditionalFormatting>
  <pageMargins left="0.31496062992125984" right="0.11811023622047245" top="0.35433070866141736" bottom="0.15748031496062992" header="0.31496062992125984" footer="0.31496062992125984"/>
  <pageSetup paperSize="9" scale="6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202102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オオルリ弐番館</dc:creator>
  <cp:lastModifiedBy>gungii</cp:lastModifiedBy>
  <cp:revision>0</cp:revision>
  <cp:lastPrinted>2021-04-02T02:36:33Z</cp:lastPrinted>
  <dcterms:created xsi:type="dcterms:W3CDTF">2006-09-16T00:00:00Z</dcterms:created>
  <dcterms:modified xsi:type="dcterms:W3CDTF">2024-02-07T00:32:14Z</dcterms:modified>
  <dc:language>ja-JP</dc:language>
</cp:coreProperties>
</file>